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cmgtservices.sharepoint.com/sites/IRLogistics/Shared Documents/Results May - 2025/"/>
    </mc:Choice>
  </mc:AlternateContent>
  <xr:revisionPtr revIDLastSave="57" documentId="8_{B50EE980-3565-48BA-855E-192AFD751843}" xr6:coauthVersionLast="47" xr6:coauthVersionMax="47" xr10:uidLastSave="{11CD2B56-5843-4516-89D7-1AA8E8EB3209}"/>
  <bookViews>
    <workbookView xWindow="28680" yWindow="-120" windowWidth="29040" windowHeight="15840" xr2:uid="{073FE58F-E79C-48C8-8EA5-9FEAD381A7FC}"/>
  </bookViews>
  <sheets>
    <sheet name="Cover" sheetId="12" r:id="rId1"/>
    <sheet name="Highlights" sheetId="1" r:id="rId2"/>
    <sheet name="Group Income Statement" sheetId="2" r:id="rId3"/>
    <sheet name="Group Balance Sheet" sheetId="3" r:id="rId4"/>
    <sheet name="Group Cash Flow" sheetId="4" r:id="rId5"/>
    <sheet name="Performance Ratios" sheetId="9" r:id="rId6"/>
    <sheet name="Performance by Division" sheetId="5" r:id="rId7"/>
    <sheet name="DCC Energy" sheetId="15" r:id="rId8"/>
    <sheet name="DCC Energy Historic" sheetId="17" r:id="rId9"/>
    <sheet name="Solutions" sheetId="20" r:id="rId10"/>
    <sheet name="Mobility" sheetId="18" r:id="rId11"/>
    <sheet name="Energy Services to SRO Bridge" sheetId="2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1" l="1"/>
  <c r="C17" i="17"/>
  <c r="E16" i="17"/>
  <c r="D16" i="17"/>
  <c r="G20" i="3"/>
  <c r="G17" i="3"/>
  <c r="G18" i="3"/>
  <c r="G11" i="3"/>
  <c r="G9" i="2"/>
  <c r="G12" i="2" s="1"/>
  <c r="G16" i="2" s="1"/>
  <c r="F9" i="2"/>
  <c r="F12" i="2" s="1"/>
  <c r="F16" i="2" s="1"/>
  <c r="E9" i="2"/>
  <c r="E12" i="2" s="1"/>
  <c r="E16" i="2" s="1"/>
  <c r="F21" i="3"/>
  <c r="F22" i="3" s="1"/>
  <c r="F12" i="3"/>
</calcChain>
</file>

<file path=xl/sharedStrings.xml><?xml version="1.0" encoding="utf-8"?>
<sst xmlns="http://schemas.openxmlformats.org/spreadsheetml/2006/main" count="228" uniqueCount="146">
  <si>
    <t>% change</t>
  </si>
  <si>
    <t>Revenue</t>
  </si>
  <si>
    <r>
      <t>Free cash flow</t>
    </r>
    <r>
      <rPr>
        <b/>
        <sz val="10"/>
        <color rgb="FF000000"/>
        <rFont val="Calibri"/>
        <family val="2"/>
        <scheme val="minor"/>
      </rPr>
      <t>+</t>
    </r>
  </si>
  <si>
    <t>Year ended 31 March</t>
  </si>
  <si>
    <t>£’m</t>
  </si>
  <si>
    <t>Adjusted operating profit</t>
  </si>
  <si>
    <t>Exceptional items</t>
  </si>
  <si>
    <t>Amortisation of intangible assets</t>
  </si>
  <si>
    <t>Operating profit</t>
  </si>
  <si>
    <t>Finance costs (net)</t>
  </si>
  <si>
    <t>Share of equity accounted investments</t>
  </si>
  <si>
    <t>Profit before tax</t>
  </si>
  <si>
    <t>Income tax expense</t>
  </si>
  <si>
    <t>Non-controlling interests</t>
  </si>
  <si>
    <t>Profit attributable to owners of the Parent Company</t>
  </si>
  <si>
    <t>Earnings per share</t>
  </si>
  <si>
    <t>– basic (pence)</t>
  </si>
  <si>
    <t>297.04p</t>
  </si>
  <si>
    <t>316.78p</t>
  </si>
  <si>
    <t>338.40p</t>
  </si>
  <si>
    <t>– basic adjusted (pence)</t>
  </si>
  <si>
    <t>386.62p</t>
  </si>
  <si>
    <t>430.11p</t>
  </si>
  <si>
    <t>456.27p</t>
  </si>
  <si>
    <t>Dividend per share (pence)</t>
  </si>
  <si>
    <t>159.80p</t>
  </si>
  <si>
    <t>175.78p</t>
  </si>
  <si>
    <t>187.21p</t>
  </si>
  <si>
    <t>Dividend cover (times)</t>
  </si>
  <si>
    <t>2.4x</t>
  </si>
  <si>
    <t>10.6x</t>
  </si>
  <si>
    <t>13.0x</t>
  </si>
  <si>
    <t>9.1x</t>
  </si>
  <si>
    <t xml:space="preserve">Group Balance Sheet </t>
  </si>
  <si>
    <t>As at 31 March</t>
  </si>
  <si>
    <t>Non-current and current assets:</t>
  </si>
  <si>
    <t>Property, plant and equipment</t>
  </si>
  <si>
    <t>Right-of-use leased assets</t>
  </si>
  <si>
    <t>Intangible assets</t>
  </si>
  <si>
    <t>Equity accounted investments</t>
  </si>
  <si>
    <t>Cash/derivatives</t>
  </si>
  <si>
    <t>Other assets</t>
  </si>
  <si>
    <t>Total assets</t>
  </si>
  <si>
    <t>Equity</t>
  </si>
  <si>
    <t>Non-current and current liabilities:</t>
  </si>
  <si>
    <t>Borrowings/derivatives</t>
  </si>
  <si>
    <t>Lease creditors</t>
  </si>
  <si>
    <t>Retirement benefit obligations</t>
  </si>
  <si>
    <t>Other liabilities</t>
  </si>
  <si>
    <t>Total liabilities</t>
  </si>
  <si>
    <t>Total equity and liabilities</t>
  </si>
  <si>
    <t>Net cash/(debt) included above (excl. lease creditors)</t>
  </si>
  <si>
    <t xml:space="preserve">Group Cash Flow </t>
  </si>
  <si>
    <t>Operating cash flow</t>
  </si>
  <si>
    <t>Capital expenditure</t>
  </si>
  <si>
    <t>Acquisitions</t>
  </si>
  <si>
    <t>Other Information</t>
  </si>
  <si>
    <t>Working capital (days)</t>
  </si>
  <si>
    <t>Performance ratios</t>
  </si>
  <si>
    <t>Adjusted EPS</t>
  </si>
  <si>
    <t>Dividend Per Share</t>
  </si>
  <si>
    <t>159.8p</t>
  </si>
  <si>
    <t>Dividend Cover</t>
  </si>
  <si>
    <t>£'m</t>
  </si>
  <si>
    <t>Return on capital employed (excl. IFRS 16)</t>
  </si>
  <si>
    <t>Operating margin</t>
  </si>
  <si>
    <t>4.0</t>
  </si>
  <si>
    <t>2.0x</t>
  </si>
  <si>
    <t>1.9x</t>
  </si>
  <si>
    <t>Profit for the year from discontinued operations</t>
  </si>
  <si>
    <t xml:space="preserve"> </t>
  </si>
  <si>
    <t>Mobility EBITA
 £'m</t>
  </si>
  <si>
    <t>Mobility Annual Organic Growth</t>
  </si>
  <si>
    <t>Mobility Non-Fuel Services Gross Profit £'m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</si>
  <si>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</si>
  <si>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</si>
  <si>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</si>
  <si>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</si>
  <si>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</si>
  <si>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</si>
  <si>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</si>
  <si>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</si>
  <si>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</si>
  <si>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</si>
  <si>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Solutions 77% Operating Profit</t>
  </si>
  <si>
    <t>Mobility 23% Operating Profit</t>
  </si>
  <si>
    <t>Energy Products</t>
  </si>
  <si>
    <t>Energy Services</t>
  </si>
  <si>
    <t>Service Stations and Fleet Services</t>
  </si>
  <si>
    <t>Volume (bn litre equivalent)</t>
  </si>
  <si>
    <t>Revenue (£’m) (non-volume sales)</t>
  </si>
  <si>
    <t>Gross profit (£’m)</t>
  </si>
  <si>
    <t>– Of which fuel</t>
  </si>
  <si>
    <t>– Of which non-fuel services</t>
  </si>
  <si>
    <t>Gross margin (pence per litre)</t>
  </si>
  <si>
    <t>Adj. operating profit/EBITA (£’m)</t>
  </si>
  <si>
    <t>Operating margin (pence per litre)</t>
  </si>
  <si>
    <t>Operating margin (%)</t>
  </si>
  <si>
    <t xml:space="preserve">DCC Energy ROCE </t>
  </si>
  <si>
    <t>DCC Energy organic growth</t>
  </si>
  <si>
    <t>Co2E/EBITA</t>
  </si>
  <si>
    <t>FY15</t>
  </si>
  <si>
    <t>DCC Energy EBITA £m</t>
  </si>
  <si>
    <t>Energy Products 68% EDITA</t>
  </si>
  <si>
    <t>Products EBITA 
£'m</t>
  </si>
  <si>
    <t>Products Annual Organic Growth</t>
  </si>
  <si>
    <t>Products Operating Margin
pence per litre £</t>
  </si>
  <si>
    <t>Services EBITA 
£'m</t>
  </si>
  <si>
    <t>Services Annual Organic Growth</t>
  </si>
  <si>
    <t>Services Operating Margin</t>
  </si>
  <si>
    <t>Energy Services 9% EDITA</t>
  </si>
  <si>
    <t>+5.0%</t>
  </si>
  <si>
    <t xml:space="preserve">Highlights for the year ended 31 March 2025 </t>
  </si>
  <si>
    <r>
      <t>Revenue £'bn - continuing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</si>
  <si>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t>Adjusted Operating Profit</t>
    </r>
    <r>
      <rPr>
        <vertAlign val="super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£'m - continuing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</si>
  <si>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rPr>
        <i/>
        <vertAlign val="superscript"/>
        <sz val="9"/>
        <color theme="1"/>
        <rFont val="Calibri"/>
        <family val="2"/>
        <scheme val="minor"/>
      </rPr>
      <t>1</t>
    </r>
    <r>
      <rPr>
        <i/>
        <sz val="9"/>
        <color theme="1"/>
        <rFont val="Calibri"/>
        <family val="2"/>
        <scheme val="minor"/>
      </rPr>
      <t xml:space="preserve"> Refer to the Discontinued Operations note on page 6 of the results announcement for further details </t>
    </r>
  </si>
  <si>
    <r>
      <rPr>
        <i/>
        <vertAlign val="superscript"/>
        <sz val="9"/>
        <color theme="1"/>
        <rFont val="Calibri"/>
        <family val="2"/>
        <scheme val="minor"/>
      </rPr>
      <t>2</t>
    </r>
    <r>
      <rPr>
        <i/>
        <sz val="9"/>
        <color theme="1"/>
        <rFont val="Calibri"/>
        <family val="2"/>
        <scheme val="minor"/>
      </rPr>
      <t xml:space="preserve"> Excluding net exceptionals and amortisation of intangible assets</t>
    </r>
  </si>
  <si>
    <r>
      <t>Adjusted earnings per share</t>
    </r>
    <r>
      <rPr>
        <vertAlign val="super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(pence) </t>
    </r>
  </si>
  <si>
    <t>+2.9%</t>
  </si>
  <si>
    <t>+3.3%</t>
  </si>
  <si>
    <t xml:space="preserve">Mobility Fuel Total Gross Margin, 
pence per litre £ </t>
  </si>
  <si>
    <t>Average</t>
  </si>
  <si>
    <t>CAGR</t>
  </si>
  <si>
    <t>+6.2%</t>
  </si>
  <si>
    <t>DCC ENERGY</t>
  </si>
  <si>
    <r>
      <t>2024 restated</t>
    </r>
    <r>
      <rPr>
        <b/>
        <vertAlign val="superscript"/>
        <sz val="10"/>
        <color rgb="FF1C355F"/>
        <rFont val="Calibri"/>
        <family val="2"/>
        <scheme val="minor"/>
      </rPr>
      <t>1</t>
    </r>
  </si>
  <si>
    <t xml:space="preserve">Group Income Statement </t>
  </si>
  <si>
    <r>
      <t>DCC HEALTHCARE - discontinued</t>
    </r>
    <r>
      <rPr>
        <b/>
        <vertAlign val="superscript"/>
        <sz val="10"/>
        <color rgb="FF1C355F"/>
        <rFont val="Calibri"/>
        <family val="2"/>
        <scheme val="minor"/>
      </rPr>
      <t>1</t>
    </r>
  </si>
  <si>
    <r>
      <t>Interest cover (times)</t>
    </r>
    <r>
      <rPr>
        <vertAlign val="superscript"/>
        <sz val="10"/>
        <color rgb="FF000000"/>
        <rFont val="Calibri"/>
        <family val="2"/>
        <scheme val="minor"/>
      </rPr>
      <t>2</t>
    </r>
  </si>
  <si>
    <r>
      <rPr>
        <i/>
        <vertAlign val="superscript"/>
        <sz val="9"/>
        <color theme="1"/>
        <rFont val="Calibri"/>
        <family val="2"/>
        <scheme val="minor"/>
      </rPr>
      <t xml:space="preserve">2 </t>
    </r>
    <r>
      <rPr>
        <i/>
        <sz val="9"/>
        <color theme="1"/>
        <rFont val="Calibri"/>
        <family val="2"/>
        <scheme val="minor"/>
      </rPr>
      <t>Excluding exceptional items</t>
    </r>
  </si>
  <si>
    <r>
      <t>Interest Cover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</si>
  <si>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rPr>
        <i/>
        <vertAlign val="superscript"/>
        <sz val="9"/>
        <color theme="1"/>
        <rFont val="Calibri"/>
        <family val="2"/>
        <scheme val="minor"/>
      </rPr>
      <t>1</t>
    </r>
    <r>
      <rPr>
        <i/>
        <sz val="9"/>
        <color theme="1"/>
        <rFont val="Calibri"/>
        <family val="2"/>
        <scheme val="minor"/>
      </rPr>
      <t xml:space="preserve"> Excluding exceptional items</t>
    </r>
  </si>
  <si>
    <r>
      <t>Return on capital employed (%)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</si>
  <si>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rPr>
        <i/>
        <vertAlign val="superscript"/>
        <sz val="9"/>
        <color theme="1"/>
        <rFont val="Calibri"/>
        <family val="2"/>
        <scheme val="minor"/>
      </rPr>
      <t>1</t>
    </r>
    <r>
      <rPr>
        <i/>
        <sz val="9"/>
        <color theme="1"/>
        <rFont val="Calibri"/>
        <family val="2"/>
        <scheme val="minor"/>
      </rPr>
      <t xml:space="preserve"> Excluding the impact of IFRS 16 Leases</t>
    </r>
  </si>
  <si>
    <t>SOLUTIONS 77% of DCC Energy EBITA</t>
  </si>
  <si>
    <t>MOBILITY 23% of DCC Energy EBITA</t>
  </si>
  <si>
    <t>2.3x</t>
  </si>
  <si>
    <t xml:space="preserve">DCC TECHNOLOGY </t>
  </si>
  <si>
    <r>
      <t>2025</t>
    </r>
    <r>
      <rPr>
        <b/>
        <vertAlign val="superscript"/>
        <sz val="10"/>
        <color rgb="FF1C355F"/>
        <rFont val="Calibri"/>
        <family val="2"/>
        <scheme val="minor"/>
      </rPr>
      <t>1</t>
    </r>
  </si>
  <si>
    <t>Renewable Power/PPA</t>
  </si>
  <si>
    <t>Lubricants, refrigerants, aerosols and other</t>
  </si>
  <si>
    <t>Fleet, card and forecourt services</t>
  </si>
  <si>
    <t>Renewable and blended liquid fuels</t>
  </si>
  <si>
    <t>Included within Mobility</t>
  </si>
  <si>
    <t>Included within Energy Products</t>
  </si>
  <si>
    <t>Services, renewable and other (SRO)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</si>
</sst>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#,##0.0;\(#,##0.0\)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1E2124"/>
      <name val="Calibri"/>
      <family val="2"/>
      <scheme val="minor"/>
    </font>
    <font>
      <sz val="10"/>
      <color rgb="FF1E212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1C355F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6"/>
      <color rgb="FF1C355F"/>
      <name val="Calibri"/>
      <family val="2"/>
      <scheme val="minor"/>
    </font>
    <font>
      <b/>
      <sz val="10"/>
      <color rgb="FF000072"/>
      <name val="Calibri"/>
      <family val="2"/>
      <scheme val="minor"/>
    </font>
    <font>
      <sz val="10"/>
      <color rgb="FF000072"/>
      <name val="Calibri"/>
      <family val="2"/>
      <scheme val="minor"/>
    </font>
    <font>
      <b/>
      <sz val="8.5"/>
      <color rgb="FF000072"/>
      <name val="Calibri"/>
      <family val="2"/>
      <scheme val="minor"/>
    </font>
    <font>
      <b/>
      <sz val="8"/>
      <color rgb="FF00007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vertAlign val="superscript"/>
      <sz val="10"/>
      <color rgb="FF1C355F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72"/>
        <bgColor indexed="64"/>
      </patternFill>
    </fill>
    <fill>
      <patternFill patternType="solid">
        <fgColor rgb="FF52E800"/>
        <bgColor indexed="64"/>
      </patternFill>
    </fill>
    <fill>
      <patternFill patternType="solid">
        <fgColor rgb="FF00D8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1C355F"/>
      </bottom>
      <diagonal/>
    </border>
    <border>
      <left/>
      <right/>
      <top style="medium">
        <color rgb="FF1C355F"/>
      </top>
      <bottom style="medium">
        <color rgb="FF1C355F"/>
      </bottom>
      <diagonal/>
    </border>
    <border>
      <left/>
      <right/>
      <top style="medium">
        <color rgb="FF00006D"/>
      </top>
      <bottom style="medium">
        <color rgb="FF00006D"/>
      </bottom>
      <diagonal/>
    </border>
    <border>
      <left/>
      <right/>
      <top/>
      <bottom style="medium">
        <color rgb="FF00006D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0" fontId="5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5" fontId="6" fillId="0" borderId="4" xfId="2" applyNumberFormat="1" applyFont="1" applyBorder="1" applyAlignment="1">
      <alignment horizontal="right" vertical="center" wrapText="1"/>
    </xf>
    <xf numFmtId="165" fontId="6" fillId="0" borderId="1" xfId="2" applyNumberFormat="1" applyFont="1" applyBorder="1" applyAlignment="1">
      <alignment vertical="center" wrapText="1"/>
    </xf>
    <xf numFmtId="166" fontId="6" fillId="0" borderId="3" xfId="2" applyNumberFormat="1" applyFont="1" applyBorder="1" applyAlignment="1">
      <alignment horizontal="right" vertical="center" wrapText="1"/>
    </xf>
    <xf numFmtId="166" fontId="6" fillId="0" borderId="4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166" fontId="0" fillId="0" borderId="0" xfId="0" applyNumberFormat="1"/>
    <xf numFmtId="166" fontId="6" fillId="0" borderId="4" xfId="0" applyNumberFormat="1" applyFont="1" applyBorder="1" applyAlignment="1">
      <alignment horizontal="right" vertical="center" wrapText="1"/>
    </xf>
    <xf numFmtId="166" fontId="6" fillId="0" borderId="1" xfId="2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6" fontId="6" fillId="0" borderId="0" xfId="2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right" vertical="center" wrapText="1"/>
    </xf>
    <xf numFmtId="3" fontId="0" fillId="0" borderId="0" xfId="0" applyNumberFormat="1"/>
    <xf numFmtId="3" fontId="14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0" fontId="0" fillId="2" borderId="0" xfId="0" applyFill="1"/>
    <xf numFmtId="164" fontId="12" fillId="0" borderId="5" xfId="0" quotePrefix="1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164" fontId="12" fillId="0" borderId="6" xfId="0" quotePrefix="1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5" fontId="0" fillId="0" borderId="0" xfId="2" applyNumberFormat="1" applyFont="1"/>
    <xf numFmtId="166" fontId="6" fillId="0" borderId="4" xfId="2" quotePrefix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7" fillId="0" borderId="0" xfId="0" applyFont="1"/>
    <xf numFmtId="9" fontId="6" fillId="0" borderId="1" xfId="3" applyFont="1" applyBorder="1" applyAlignment="1">
      <alignment vertical="center" wrapText="1"/>
    </xf>
    <xf numFmtId="164" fontId="6" fillId="0" borderId="1" xfId="3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9" fontId="6" fillId="0" borderId="0" xfId="3" applyFont="1" applyBorder="1" applyAlignment="1">
      <alignment vertical="center" wrapText="1"/>
    </xf>
    <xf numFmtId="164" fontId="6" fillId="0" borderId="0" xfId="3" applyNumberFormat="1" applyFont="1" applyBorder="1" applyAlignment="1">
      <alignment vertical="center" wrapText="1"/>
    </xf>
    <xf numFmtId="164" fontId="6" fillId="0" borderId="1" xfId="3" quotePrefix="1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166" fontId="6" fillId="0" borderId="4" xfId="2" quotePrefix="1" applyNumberFormat="1" applyFont="1" applyFill="1" applyBorder="1" applyAlignment="1">
      <alignment horizontal="right" vertical="center" wrapText="1"/>
    </xf>
    <xf numFmtId="165" fontId="6" fillId="0" borderId="4" xfId="2" applyNumberFormat="1" applyFont="1" applyFill="1" applyBorder="1" applyAlignment="1">
      <alignment horizontal="right" vertical="center" wrapText="1"/>
    </xf>
    <xf numFmtId="0" fontId="8" fillId="0" borderId="0" xfId="0" quotePrefix="1" applyFont="1" applyAlignment="1">
      <alignment horizontal="right" vertical="center" wrapText="1"/>
    </xf>
    <xf numFmtId="165" fontId="6" fillId="0" borderId="1" xfId="2" applyNumberFormat="1" applyFont="1" applyFill="1" applyBorder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horizontal="right"/>
    </xf>
    <xf numFmtId="167" fontId="0" fillId="5" borderId="0" xfId="0" applyNumberFormat="1" applyFill="1"/>
    <xf numFmtId="0" fontId="0" fillId="6" borderId="0" xfId="0" applyFill="1"/>
    <xf numFmtId="167" fontId="0" fillId="6" borderId="0" xfId="0" applyNumberFormat="1" applyFill="1"/>
    <xf numFmtId="167" fontId="2" fillId="5" borderId="0" xfId="0" applyNumberFormat="1" applyFont="1" applyFill="1"/>
    <xf numFmtId="0" fontId="2" fillId="5" borderId="0" xfId="0" applyFont="1" applyFill="1"/>
    <xf numFmtId="0" fontId="0" fillId="7" borderId="0" xfId="0" applyFill="1"/>
    <xf numFmtId="167" fontId="0" fillId="7" borderId="0" xfId="0" applyNumberFormat="1" applyFill="1"/>
    <xf numFmtId="0" fontId="11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5">
    <cellStyle name="Comma" xfId="2" builtinId="3"/>
    <cellStyle name="Comma 2" xfId="1" xr:uid="{EFF12885-19E4-4838-91D1-2970EF65E901}"/>
    <cellStyle name="Normal" xfId="0" builtinId="0"/>
    <cellStyle name="Normal 2" xfId="4" xr:uid="{7698214B-C7DA-4C30-B9DD-FE7D2F574B49}"/>
    <cellStyle name="Percent" xfId="3" builtinId="5"/>
  </cellStyles>
  <dxfs count="0"/>
  <tableStyles count="0" defaultTableStyle="TableStyleMedium2" defaultPivotStyle="PivotStyleLight16"/>
  <colors>
    <mruColors>
      <color rgb="FF52E800"/>
      <color rgb="FFCCFFFF"/>
      <color rgb="FF00D8EA"/>
      <color rgb="FF000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444500</xdr:colOff>
      <xdr:row>10</xdr:row>
      <xdr:rowOff>140387</xdr:rowOff>
    </xdr:from>
    <xdr:to>
      <xdr:col>18</xdr:col>
      <xdr:colOff>225425</xdr:colOff>
      <xdr:row>25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0FB6F7-6B29-4C57-B3A1-DA09D74949F6}"/>
            </a:ext>
          </a:extLst>
        </xdr:cNvPr>
        <xdr:cNvGrpSpPr/>
      </xdr:nvGrpSpPr>
      <xdr:grpSpPr>
        <a:xfrm>
          <a:off x="5934075" y="2067612"/>
          <a:ext cx="5264150" cy="2723463"/>
          <a:chOff x="3383888" y="2067612"/>
          <a:chExt cx="5285350" cy="272346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C85FC2A-254B-51EA-B688-91EDFBF897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67125" y="2067612"/>
            <a:ext cx="4562475" cy="203064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57FF9E4-7171-BF12-67C8-40924C8300D8}"/>
              </a:ext>
            </a:extLst>
          </xdr:cNvPr>
          <xdr:cNvSpPr txBox="1"/>
        </xdr:nvSpPr>
        <xdr:spPr>
          <a:xfrm>
            <a:off x="3383888" y="3959225"/>
            <a:ext cx="5285350" cy="8318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E" sz="1800">
                <a:solidFill>
                  <a:schemeClr val="bg1"/>
                </a:solidFill>
              </a:rPr>
              <a:t>Key Financial Data for the year ended 31 March 2025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739775</xdr:colOff>
      <xdr:row>0</xdr:row>
      <xdr:rowOff>92075</xdr:rowOff>
    </xdr:from>
    <xdr:to>
      <xdr:col>8</xdr:col>
      <xdr:colOff>1438275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29B6CE-6002-4DBC-A7AB-D2E34D71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3700" y="92075"/>
          <a:ext cx="698500" cy="327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0</xdr:row>
      <xdr:rowOff>92075</xdr:rowOff>
    </xdr:from>
    <xdr:to>
      <xdr:col>5</xdr:col>
      <xdr:colOff>1425575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AE63F-D2C8-4C2C-8DA6-19E0CD149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92075"/>
          <a:ext cx="701675" cy="3270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1</xdr:row>
      <xdr:rowOff>161925</xdr:rowOff>
    </xdr:from>
    <xdr:to>
      <xdr:col>23</xdr:col>
      <xdr:colOff>227246</xdr:colOff>
      <xdr:row>29</xdr:row>
      <xdr:rowOff>151734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84FE3-2013-6276-D6D2-53972BC46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352425"/>
          <a:ext cx="10828571" cy="53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50800</xdr:colOff>
      <xdr:row>0</xdr:row>
      <xdr:rowOff>19050</xdr:rowOff>
    </xdr:from>
    <xdr:ext cx="723900" cy="323850"/>
    <xdr:pic>
      <xdr:nvPicPr>
        <xdr:cNvPr id="10" name="Picture 2">
          <a:extLst>
            <a:ext uri="{FF2B5EF4-FFF2-40B4-BE49-F238E27FC236}">
              <a16:creationId xmlns:a16="http://schemas.microsoft.com/office/drawing/2014/main" id="{5D09CA16-C695-40EB-845C-F07DA7E7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0" y="19050"/>
          <a:ext cx="723900" cy="323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</xdr:colOff>
      <xdr:row>0</xdr:row>
      <xdr:rowOff>34925</xdr:rowOff>
    </xdr:from>
    <xdr:to>
      <xdr:col>6</xdr:col>
      <xdr:colOff>835025</xdr:colOff>
      <xdr:row>1</xdr:row>
      <xdr:rowOff>187325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0D333C2-1212-4027-2EB0-ADB43AD9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7050" y="34925"/>
          <a:ext cx="723900" cy="31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28575</xdr:rowOff>
    </xdr:from>
    <xdr:to>
      <xdr:col>6</xdr:col>
      <xdr:colOff>895350</xdr:colOff>
      <xdr:row>1</xdr:row>
      <xdr:rowOff>158750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32F52EF-9A9C-43A4-98A4-A44D7CE5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28575"/>
          <a:ext cx="723900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38100</xdr:rowOff>
    </xdr:from>
    <xdr:to>
      <xdr:col>6</xdr:col>
      <xdr:colOff>882650</xdr:colOff>
      <xdr:row>1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58A1B-BFBC-431D-AB51-E6E7912F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2200" y="38100"/>
          <a:ext cx="723900" cy="317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38100</xdr:rowOff>
    </xdr:from>
    <xdr:to>
      <xdr:col>7</xdr:col>
      <xdr:colOff>0</xdr:colOff>
      <xdr:row>1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6CEF73-695A-45D7-A716-6605B16E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8350" y="38100"/>
          <a:ext cx="723900" cy="317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250825</xdr:colOff>
      <xdr:row>0</xdr:row>
      <xdr:rowOff>34925</xdr:rowOff>
    </xdr:from>
    <xdr:to>
      <xdr:col>7</xdr:col>
      <xdr:colOff>73025</xdr:colOff>
      <xdr:row>2</xdr:row>
      <xdr:rowOff>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D1709-F0EA-4925-808D-070DB2B23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3600" y="34925"/>
          <a:ext cx="679450" cy="3270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92075</xdr:rowOff>
    </xdr:from>
    <xdr:to>
      <xdr:col>11</xdr:col>
      <xdr:colOff>873125</xdr:colOff>
      <xdr:row>1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786FFA-15C6-449F-8E79-B4FC4253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9025" y="92075"/>
          <a:ext cx="730250" cy="323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92075</xdr:rowOff>
    </xdr:from>
    <xdr:to>
      <xdr:col>5</xdr:col>
      <xdr:colOff>1444625</xdr:colOff>
      <xdr:row>1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FBCD5-F904-410C-829E-2C00CCF28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92075"/>
          <a:ext cx="701675" cy="32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ACAD-3FC4-4B77-B87A-A80E0E89E201}">
  <dimension ref="A1:AD41"/>
  <sheetViews>
    <sheetView showGridLines="0" tabSelected="1" zoomScaleNormal="100" workbookViewId="0">
      <selection activeCell="AC38" sqref="AC38"/>
    </sheetView>
  </sheetViews>
  <sheetFormatPr defaultRowHeight="14.5" x14ac:dyDescent="0.35"/>
  <sheetData>
    <row r="1" spans="1:30" ht="21" customHeigh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ht="16.5" customHeight="1" x14ac:dyDescent="0.3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1:30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0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0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0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</row>
    <row r="9" spans="1:30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1:30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</row>
    <row r="11" spans="1:30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30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1:30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30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1:30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spans="1:30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</row>
    <row r="19" spans="1:30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1:30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</row>
    <row r="22" spans="1:30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</row>
    <row r="23" spans="1:30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</row>
    <row r="24" spans="1:30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</row>
    <row r="25" spans="1:30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</row>
    <row r="26" spans="1:30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0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</row>
    <row r="28" spans="1:30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</row>
    <row r="29" spans="1:30" x14ac:dyDescent="0.3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1:30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0" x14ac:dyDescent="0.3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1:30" x14ac:dyDescent="0.3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</row>
    <row r="33" spans="1:30" x14ac:dyDescent="0.3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</row>
    <row r="34" spans="1:30" x14ac:dyDescent="0.3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</row>
    <row r="35" spans="1:30" x14ac:dyDescent="0.3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1:30" x14ac:dyDescent="0.3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1:30" x14ac:dyDescent="0.3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1:30" x14ac:dyDescent="0.3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1:30" x14ac:dyDescent="0.3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1:30" x14ac:dyDescent="0.3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0" x14ac:dyDescent="0.3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</sheetData>
  <mergeCells count="2">
    <mergeCell ref="A1:L1"/>
    <mergeCell ref="A2:L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D3B1-B9F1-47A4-96DE-B4B043BC06F8}">
  <sheetPr>
    <tabColor rgb="FF92D050"/>
  </sheetPr>
  <dimension ref="A1:DT26"/>
  <sheetViews>
    <sheetView showGridLines="0" workbookViewId="0">
      <selection activeCell="G20" sqref="G20"/>
    </sheetView>
  </sheetViews>
  <sheetFormatPr defaultRowHeight="14.5" x14ac:dyDescent="0.35"/>
  <cols>
    <col min="2" max="2" width="6.453125" customWidth="1"/>
    <col min="3" max="5" width="21.54296875" customWidth="1"/>
    <col min="6" max="6" width="4" customWidth="1"/>
    <col min="7" max="9" width="21.54296875" customWidth="1"/>
    <col min="10" max="12" width="13.1796875" customWidth="1"/>
  </cols>
  <sheetData>
    <row r="1" spans="1:124" ht="20.25" customHeight="1" x14ac:dyDescent="0.35"/>
    <row r="2" spans="1:124" ht="20.25" customHeight="1" x14ac:dyDescent="0.35"/>
    <row r="3" spans="1:124" ht="20.25" customHeight="1" x14ac:dyDescent="0.35">
      <c r="B3" s="76" t="s">
        <v>134</v>
      </c>
      <c r="C3" s="76"/>
      <c r="D3" s="76"/>
      <c r="E3" s="76"/>
      <c r="F3" s="76"/>
      <c r="G3" s="76"/>
      <c r="H3" s="76"/>
      <c r="I3" s="76"/>
    </row>
    <row r="4" spans="1:124" ht="20.25" customHeight="1" x14ac:dyDescent="0.35">
      <c r="B4" s="51"/>
      <c r="C4" s="83" t="s">
        <v>103</v>
      </c>
      <c r="D4" s="83"/>
      <c r="E4" s="83"/>
      <c r="F4" s="51"/>
      <c r="G4" s="83" t="s">
        <v>110</v>
      </c>
      <c r="H4" s="83"/>
      <c r="I4" s="83"/>
    </row>
    <row r="5" spans="1:124" s="7" customFormat="1" ht="39.5" thickBot="1" x14ac:dyDescent="0.4">
      <c r="A5"/>
      <c r="B5" s="3" t="s">
        <v>70</v>
      </c>
      <c r="C5" s="4" t="s">
        <v>104</v>
      </c>
      <c r="D5" s="4" t="s">
        <v>105</v>
      </c>
      <c r="E5" s="4" t="s">
        <v>106</v>
      </c>
      <c r="F5" s="4"/>
      <c r="G5" s="4" t="s">
        <v>107</v>
      </c>
      <c r="H5" s="4" t="s">
        <v>108</v>
      </c>
      <c r="I5" s="4" t="s">
        <v>109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</row>
    <row r="6" spans="1:124" ht="20.25" customHeight="1" thickBot="1" x14ac:dyDescent="0.4">
      <c r="B6" s="7" t="s">
        <v>74</v>
      </c>
      <c r="C6" s="55">
        <v>155</v>
      </c>
      <c r="D6" s="53">
        <v>0.21</v>
      </c>
      <c r="E6" s="56">
        <v>1.8</v>
      </c>
    </row>
    <row r="7" spans="1:124" ht="20.25" customHeight="1" thickBot="1" x14ac:dyDescent="0.4">
      <c r="B7" s="7" t="s">
        <v>75</v>
      </c>
      <c r="C7" s="55">
        <v>196</v>
      </c>
      <c r="D7" s="53">
        <v>0.06</v>
      </c>
      <c r="E7" s="56">
        <v>2.2000000000000002</v>
      </c>
    </row>
    <row r="8" spans="1:124" ht="20.25" customHeight="1" thickBot="1" x14ac:dyDescent="0.4">
      <c r="B8" s="7" t="s">
        <v>76</v>
      </c>
      <c r="C8" s="55">
        <v>220</v>
      </c>
      <c r="D8" s="53">
        <v>0.03</v>
      </c>
      <c r="E8" s="56">
        <v>2.1</v>
      </c>
    </row>
    <row r="9" spans="1:124" ht="20.25" customHeight="1" thickBot="1" x14ac:dyDescent="0.4">
      <c r="B9" s="7" t="s">
        <v>77</v>
      </c>
      <c r="C9" s="55">
        <v>255</v>
      </c>
      <c r="D9" s="53">
        <v>-0.01</v>
      </c>
      <c r="E9" s="56">
        <v>2.5</v>
      </c>
    </row>
    <row r="10" spans="1:124" ht="20.25" customHeight="1" thickBot="1" x14ac:dyDescent="0.4">
      <c r="B10" s="7" t="s">
        <v>78</v>
      </c>
      <c r="C10" s="55">
        <v>279</v>
      </c>
      <c r="D10" s="53">
        <v>0.11</v>
      </c>
      <c r="E10" s="56">
        <v>2.7</v>
      </c>
    </row>
    <row r="11" spans="1:124" ht="20.25" customHeight="1" thickBot="1" x14ac:dyDescent="0.4">
      <c r="B11" s="7" t="s">
        <v>79</v>
      </c>
      <c r="C11" s="55">
        <v>280</v>
      </c>
      <c r="D11" s="53">
        <v>-0.01</v>
      </c>
      <c r="E11" s="56">
        <v>2.9</v>
      </c>
      <c r="G11" s="55"/>
      <c r="H11" s="53"/>
      <c r="I11" s="56"/>
    </row>
    <row r="12" spans="1:124" ht="20.25" customHeight="1" thickBot="1" x14ac:dyDescent="0.4">
      <c r="B12" s="7" t="s">
        <v>80</v>
      </c>
      <c r="C12" s="55">
        <v>301</v>
      </c>
      <c r="D12" s="53">
        <v>0.08</v>
      </c>
      <c r="E12" s="56">
        <v>2.7</v>
      </c>
      <c r="G12" s="55">
        <v>5</v>
      </c>
      <c r="H12" s="53">
        <v>1</v>
      </c>
      <c r="I12" s="54">
        <v>0.161</v>
      </c>
    </row>
    <row r="13" spans="1:124" ht="20.25" customHeight="1" thickBot="1" x14ac:dyDescent="0.4">
      <c r="B13" s="7" t="s">
        <v>81</v>
      </c>
      <c r="C13" s="55">
        <v>328</v>
      </c>
      <c r="D13" s="53">
        <v>0.03</v>
      </c>
      <c r="E13" s="56">
        <v>3</v>
      </c>
      <c r="G13" s="55">
        <v>7</v>
      </c>
      <c r="H13" s="53">
        <v>1.37</v>
      </c>
      <c r="I13" s="54">
        <v>0.123</v>
      </c>
    </row>
    <row r="14" spans="1:124" ht="20.25" customHeight="1" thickBot="1" x14ac:dyDescent="0.4">
      <c r="B14" s="7" t="s">
        <v>82</v>
      </c>
      <c r="C14" s="55">
        <v>358</v>
      </c>
      <c r="D14" s="53">
        <v>0.08</v>
      </c>
      <c r="E14" s="56">
        <v>3.4</v>
      </c>
      <c r="G14" s="55">
        <v>25</v>
      </c>
      <c r="H14" s="53">
        <v>0.33</v>
      </c>
      <c r="I14" s="54">
        <v>0.14699999999999999</v>
      </c>
    </row>
    <row r="15" spans="1:124" ht="20.25" customHeight="1" thickBot="1" x14ac:dyDescent="0.4">
      <c r="B15" s="7" t="s">
        <v>83</v>
      </c>
      <c r="C15" s="55">
        <v>364</v>
      </c>
      <c r="D15" s="53">
        <v>-0.03</v>
      </c>
      <c r="E15" s="56">
        <v>3.3</v>
      </c>
      <c r="G15" s="55">
        <v>48</v>
      </c>
      <c r="H15" s="53">
        <v>0.49</v>
      </c>
      <c r="I15" s="54">
        <v>0.14299999999999999</v>
      </c>
    </row>
    <row r="16" spans="1:124" ht="20.25" customHeight="1" x14ac:dyDescent="0.35"/>
    <row r="17" ht="20.25" customHeight="1" x14ac:dyDescent="0.35"/>
    <row r="18" ht="20.25" customHeight="1" x14ac:dyDescent="0.35"/>
    <row r="19" ht="20.25" customHeight="1" x14ac:dyDescent="0.35"/>
    <row r="20" ht="20.25" customHeight="1" x14ac:dyDescent="0.35"/>
    <row r="21" ht="20.25" customHeight="1" x14ac:dyDescent="0.35"/>
    <row r="22" ht="20.25" customHeight="1" x14ac:dyDescent="0.35"/>
    <row r="23" ht="20.25" customHeight="1" x14ac:dyDescent="0.35"/>
    <row r="24" ht="20.25" customHeight="1" x14ac:dyDescent="0.35"/>
    <row r="25" ht="20.25" customHeight="1" x14ac:dyDescent="0.35"/>
    <row r="26" ht="20.25" customHeight="1" x14ac:dyDescent="0.35"/>
  </sheetData>
  <mergeCells count="3">
    <mergeCell ref="B3:I3"/>
    <mergeCell ref="C4:E4"/>
    <mergeCell ref="G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3D7F-C408-48D9-9658-F10ACC3DC617}">
  <sheetPr>
    <tabColor rgb="FF92D050"/>
  </sheetPr>
  <dimension ref="A1:DS25"/>
  <sheetViews>
    <sheetView showGridLines="0" workbookViewId="0">
      <selection activeCell="F20" sqref="F20"/>
    </sheetView>
  </sheetViews>
  <sheetFormatPr defaultRowHeight="14.5" x14ac:dyDescent="0.35"/>
  <cols>
    <col min="2" max="2" width="6.453125" customWidth="1"/>
    <col min="3" max="6" width="21.54296875" customWidth="1"/>
    <col min="7" max="11" width="13.1796875" customWidth="1"/>
  </cols>
  <sheetData>
    <row r="1" spans="1:123" ht="20.25" customHeight="1" x14ac:dyDescent="0.35"/>
    <row r="2" spans="1:123" ht="20.25" customHeight="1" x14ac:dyDescent="0.35"/>
    <row r="3" spans="1:123" ht="20.25" customHeight="1" x14ac:dyDescent="0.35">
      <c r="B3" s="77" t="s">
        <v>135</v>
      </c>
      <c r="C3" s="77"/>
      <c r="D3" s="77"/>
      <c r="E3" s="77"/>
      <c r="F3" s="77"/>
    </row>
    <row r="4" spans="1:123" s="7" customFormat="1" ht="39.5" thickBot="1" x14ac:dyDescent="0.4">
      <c r="A4"/>
      <c r="B4" s="3" t="s">
        <v>70</v>
      </c>
      <c r="C4" s="4" t="s">
        <v>71</v>
      </c>
      <c r="D4" s="4" t="s">
        <v>72</v>
      </c>
      <c r="E4" s="4" t="s">
        <v>120</v>
      </c>
      <c r="F4" s="4" t="s">
        <v>73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</row>
    <row r="5" spans="1:123" ht="20.25" customHeight="1" thickBot="1" x14ac:dyDescent="0.4">
      <c r="B5" s="7" t="s">
        <v>74</v>
      </c>
      <c r="C5" s="7">
        <v>50</v>
      </c>
      <c r="D5" s="53">
        <v>0.16</v>
      </c>
      <c r="E5" s="7">
        <v>2.5</v>
      </c>
      <c r="F5" s="55">
        <v>56.8</v>
      </c>
    </row>
    <row r="6" spans="1:123" ht="20.25" customHeight="1" thickBot="1" x14ac:dyDescent="0.4">
      <c r="B6" s="7" t="s">
        <v>75</v>
      </c>
      <c r="C6" s="7">
        <v>59</v>
      </c>
      <c r="D6" s="53">
        <v>0.03</v>
      </c>
      <c r="E6" s="7">
        <v>2.9</v>
      </c>
      <c r="F6" s="55">
        <v>61.4</v>
      </c>
    </row>
    <row r="7" spans="1:123" ht="20.25" customHeight="1" thickBot="1" x14ac:dyDescent="0.4">
      <c r="B7" s="7" t="s">
        <v>76</v>
      </c>
      <c r="C7" s="7">
        <v>61</v>
      </c>
      <c r="D7" s="53">
        <v>0.04</v>
      </c>
      <c r="E7" s="7">
        <v>3.4</v>
      </c>
      <c r="F7" s="55">
        <v>68.900000000000006</v>
      </c>
    </row>
    <row r="8" spans="1:123" ht="20.25" customHeight="1" thickBot="1" x14ac:dyDescent="0.4">
      <c r="B8" s="7" t="s">
        <v>77</v>
      </c>
      <c r="C8" s="7">
        <v>81</v>
      </c>
      <c r="D8" s="53">
        <v>0.05</v>
      </c>
      <c r="E8" s="7">
        <v>4.2</v>
      </c>
      <c r="F8" s="55">
        <v>69.900000000000006</v>
      </c>
    </row>
    <row r="9" spans="1:123" ht="20.25" customHeight="1" thickBot="1" x14ac:dyDescent="0.4">
      <c r="B9" s="7" t="s">
        <v>78</v>
      </c>
      <c r="C9" s="7">
        <v>90</v>
      </c>
      <c r="D9" s="53">
        <v>0.04</v>
      </c>
      <c r="E9" s="7">
        <v>4.3</v>
      </c>
      <c r="F9" s="55">
        <v>72.099999999999994</v>
      </c>
    </row>
    <row r="10" spans="1:123" ht="20.25" customHeight="1" thickBot="1" x14ac:dyDescent="0.4">
      <c r="B10" s="7" t="s">
        <v>79</v>
      </c>
      <c r="C10" s="7">
        <v>96</v>
      </c>
      <c r="D10" s="53">
        <v>-0.06</v>
      </c>
      <c r="E10" s="7">
        <v>5.7</v>
      </c>
      <c r="F10" s="55">
        <v>49.7</v>
      </c>
    </row>
    <row r="11" spans="1:123" ht="20.25" customHeight="1" thickBot="1" x14ac:dyDescent="0.4">
      <c r="B11" s="7" t="s">
        <v>80</v>
      </c>
      <c r="C11" s="7">
        <v>101</v>
      </c>
      <c r="D11" s="53">
        <v>0.04</v>
      </c>
      <c r="E11" s="7">
        <v>5.7</v>
      </c>
      <c r="F11" s="55">
        <v>51.5</v>
      </c>
    </row>
    <row r="12" spans="1:123" ht="20.25" customHeight="1" thickBot="1" x14ac:dyDescent="0.4">
      <c r="B12" s="7" t="s">
        <v>81</v>
      </c>
      <c r="C12" s="7">
        <v>122</v>
      </c>
      <c r="D12" s="53">
        <v>0.18</v>
      </c>
      <c r="E12" s="7">
        <v>5.9</v>
      </c>
      <c r="F12" s="55">
        <v>85.1</v>
      </c>
    </row>
    <row r="13" spans="1:123" ht="20.25" customHeight="1" thickBot="1" x14ac:dyDescent="0.4">
      <c r="B13" s="7" t="s">
        <v>82</v>
      </c>
      <c r="C13" s="7">
        <v>120</v>
      </c>
      <c r="D13" s="53">
        <v>-0.01</v>
      </c>
      <c r="E13" s="7">
        <v>6.1</v>
      </c>
      <c r="F13" s="55">
        <v>99.5</v>
      </c>
    </row>
    <row r="14" spans="1:123" ht="20.25" customHeight="1" thickBot="1" x14ac:dyDescent="0.4">
      <c r="B14" s="7" t="s">
        <v>83</v>
      </c>
      <c r="C14" s="7">
        <v>124</v>
      </c>
      <c r="D14" s="53">
        <v>0.05</v>
      </c>
      <c r="E14" s="7">
        <v>6.5</v>
      </c>
      <c r="F14" s="55">
        <v>104</v>
      </c>
    </row>
    <row r="15" spans="1:123" ht="20.25" customHeight="1" x14ac:dyDescent="0.35"/>
    <row r="16" spans="1:123" ht="20.25" customHeight="1" x14ac:dyDescent="0.35">
      <c r="B16" s="30"/>
      <c r="D16" s="57"/>
    </row>
    <row r="17" spans="2:2" ht="20.25" customHeight="1" x14ac:dyDescent="0.35">
      <c r="B17" s="30"/>
    </row>
    <row r="18" spans="2:2" ht="20.25" customHeight="1" x14ac:dyDescent="0.35"/>
    <row r="19" spans="2:2" ht="20.25" customHeight="1" x14ac:dyDescent="0.35"/>
    <row r="20" spans="2:2" ht="20.25" customHeight="1" x14ac:dyDescent="0.35"/>
    <row r="21" spans="2:2" ht="20.25" customHeight="1" x14ac:dyDescent="0.35"/>
    <row r="22" spans="2:2" ht="20.25" customHeight="1" x14ac:dyDescent="0.35"/>
    <row r="23" spans="2:2" ht="20.25" customHeight="1" x14ac:dyDescent="0.35"/>
    <row r="24" spans="2:2" ht="20.25" customHeight="1" x14ac:dyDescent="0.35"/>
    <row r="25" spans="2:2" ht="20.25" customHeight="1" x14ac:dyDescent="0.35"/>
  </sheetData>
  <mergeCells count="1">
    <mergeCell ref="B3:F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E648-2A74-4E3A-BBA4-5F53A7F75EE7}">
  <sheetPr>
    <tabColor rgb="FF52E800"/>
  </sheetPr>
  <dimension ref="A1:E18"/>
  <sheetViews>
    <sheetView workbookViewId="0">
      <selection activeCell="C15" sqref="C15"/>
    </sheetView>
  </sheetViews>
  <sheetFormatPr defaultColWidth="9.1796875" defaultRowHeight="14.5" x14ac:dyDescent="0.35"/>
  <cols>
    <col min="1" max="1" width="39.81640625" style="66" bestFit="1" customWidth="1"/>
    <col min="2" max="2" width="9.1796875" style="66"/>
    <col min="3" max="5" width="12.453125" style="66" customWidth="1"/>
    <col min="6" max="16384" width="9.1796875" style="66"/>
  </cols>
  <sheetData>
    <row r="1" spans="1:5" x14ac:dyDescent="0.35">
      <c r="B1" s="67" t="s">
        <v>63</v>
      </c>
    </row>
    <row r="2" spans="1:5" x14ac:dyDescent="0.35">
      <c r="A2" s="72" t="s">
        <v>87</v>
      </c>
      <c r="B2" s="71">
        <v>48.3</v>
      </c>
    </row>
    <row r="3" spans="1:5" x14ac:dyDescent="0.35">
      <c r="A3" s="69" t="s">
        <v>139</v>
      </c>
      <c r="B3" s="70">
        <v>22</v>
      </c>
      <c r="C3" s="84" t="s">
        <v>144</v>
      </c>
      <c r="D3" s="84"/>
      <c r="E3" s="84"/>
    </row>
    <row r="4" spans="1:5" x14ac:dyDescent="0.35">
      <c r="A4" s="69" t="s">
        <v>140</v>
      </c>
      <c r="B4" s="70">
        <v>53.9</v>
      </c>
      <c r="C4" s="84"/>
      <c r="D4" s="84"/>
      <c r="E4" s="84"/>
    </row>
    <row r="5" spans="1:5" x14ac:dyDescent="0.35">
      <c r="A5" s="73" t="s">
        <v>141</v>
      </c>
      <c r="B5" s="74">
        <v>60.7</v>
      </c>
      <c r="C5" s="85" t="s">
        <v>143</v>
      </c>
      <c r="D5" s="85"/>
      <c r="E5" s="85"/>
    </row>
    <row r="6" spans="1:5" x14ac:dyDescent="0.35">
      <c r="A6" s="73" t="s">
        <v>142</v>
      </c>
      <c r="B6" s="74">
        <v>12.9</v>
      </c>
      <c r="C6" s="85"/>
      <c r="D6" s="85"/>
      <c r="E6" s="85"/>
    </row>
    <row r="7" spans="1:5" x14ac:dyDescent="0.35">
      <c r="A7" s="72" t="s">
        <v>145</v>
      </c>
      <c r="B7" s="71">
        <f>SUM(B2:B6)</f>
        <v>197.79999999999998</v>
      </c>
    </row>
    <row r="8" spans="1:5" x14ac:dyDescent="0.35">
      <c r="B8" s="68"/>
    </row>
    <row r="9" spans="1:5" x14ac:dyDescent="0.35">
      <c r="B9" s="68"/>
    </row>
    <row r="10" spans="1:5" x14ac:dyDescent="0.35">
      <c r="B10" s="68"/>
    </row>
    <row r="11" spans="1:5" x14ac:dyDescent="0.35">
      <c r="B11" s="68"/>
    </row>
    <row r="12" spans="1:5" x14ac:dyDescent="0.35">
      <c r="B12" s="68"/>
    </row>
    <row r="13" spans="1:5" x14ac:dyDescent="0.35">
      <c r="B13" s="68"/>
    </row>
    <row r="14" spans="1:5" x14ac:dyDescent="0.35">
      <c r="B14" s="68"/>
    </row>
    <row r="15" spans="1:5" x14ac:dyDescent="0.35">
      <c r="B15" s="68"/>
    </row>
    <row r="16" spans="1:5" x14ac:dyDescent="0.35">
      <c r="B16" s="68"/>
    </row>
    <row r="17" spans="2:2" x14ac:dyDescent="0.35">
      <c r="B17" s="68"/>
    </row>
    <row r="18" spans="2:2" x14ac:dyDescent="0.35">
      <c r="B18" s="68"/>
    </row>
  </sheetData>
  <mergeCells count="2">
    <mergeCell ref="C3:E4"/>
    <mergeCell ref="C5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F493-B657-42A8-BF46-F9D52D396468}">
  <sheetPr>
    <tabColor rgb="FF92D050"/>
  </sheetPr>
  <dimension ref="A1:D37"/>
  <sheetViews>
    <sheetView showGridLines="0" workbookViewId="0">
      <selection activeCell="C25" sqref="C25"/>
    </sheetView>
  </sheetViews>
  <sheetFormatPr defaultRowHeight="14.5" x14ac:dyDescent="0.35"/>
  <cols>
    <col min="1" max="1" width="9.1796875" customWidth="1"/>
    <col min="2" max="2" width="48.453125" customWidth="1"/>
    <col min="3" max="4" width="11.1796875" customWidth="1"/>
    <col min="7" max="7" width="14.453125" customWidth="1"/>
  </cols>
  <sheetData>
    <row r="1" spans="1:4" x14ac:dyDescent="0.35">
      <c r="A1" s="1"/>
    </row>
    <row r="2" spans="1:4" x14ac:dyDescent="0.35">
      <c r="D2" s="2"/>
    </row>
    <row r="3" spans="1:4" ht="20.149999999999999" customHeight="1" thickBot="1" x14ac:dyDescent="0.4">
      <c r="B3" s="5" t="s">
        <v>112</v>
      </c>
      <c r="C3" s="5"/>
      <c r="D3" s="6" t="s">
        <v>0</v>
      </c>
    </row>
    <row r="4" spans="1:4" ht="20.149999999999999" customHeight="1" thickBot="1" x14ac:dyDescent="0.4">
      <c r="B4" s="12" t="s">
        <v>113</v>
      </c>
      <c r="C4" s="34">
        <v>18.010999999999999</v>
      </c>
      <c r="D4" s="45">
        <v>-4.4999999999999998E-2</v>
      </c>
    </row>
    <row r="5" spans="1:4" ht="20.149999999999999" customHeight="1" thickBot="1" x14ac:dyDescent="0.4">
      <c r="B5" s="12" t="s">
        <v>114</v>
      </c>
      <c r="C5" s="46">
        <v>617.5</v>
      </c>
      <c r="D5" s="47" t="s">
        <v>118</v>
      </c>
    </row>
    <row r="6" spans="1:4" ht="20.149999999999999" customHeight="1" thickBot="1" x14ac:dyDescent="0.4">
      <c r="B6" s="12" t="s">
        <v>117</v>
      </c>
      <c r="C6" s="34">
        <v>470.2</v>
      </c>
      <c r="D6" s="45" t="s">
        <v>119</v>
      </c>
    </row>
    <row r="7" spans="1:4" ht="20.149999999999999" customHeight="1" thickBot="1" x14ac:dyDescent="0.4">
      <c r="B7" s="12" t="s">
        <v>24</v>
      </c>
      <c r="C7" s="46">
        <v>206.4</v>
      </c>
      <c r="D7" s="47" t="s">
        <v>111</v>
      </c>
    </row>
    <row r="8" spans="1:4" ht="20.149999999999999" customHeight="1" thickBot="1" x14ac:dyDescent="0.4">
      <c r="B8" s="12" t="s">
        <v>2</v>
      </c>
      <c r="C8" s="46">
        <v>588.79999999999995</v>
      </c>
      <c r="D8" s="19"/>
    </row>
    <row r="9" spans="1:4" ht="20.149999999999999" customHeight="1" x14ac:dyDescent="0.35"/>
    <row r="10" spans="1:4" ht="20.149999999999999" customHeight="1" x14ac:dyDescent="0.35">
      <c r="B10" s="15" t="s">
        <v>115</v>
      </c>
    </row>
    <row r="11" spans="1:4" ht="20.149999999999999" customHeight="1" x14ac:dyDescent="0.35">
      <c r="B11" s="15" t="s">
        <v>116</v>
      </c>
    </row>
    <row r="12" spans="1:4" ht="20.149999999999999" customHeight="1" x14ac:dyDescent="0.35"/>
    <row r="13" spans="1:4" ht="20.149999999999999" customHeight="1" x14ac:dyDescent="0.35"/>
    <row r="14" spans="1:4" ht="20.149999999999999" customHeight="1" x14ac:dyDescent="0.35"/>
    <row r="15" spans="1:4" ht="20.149999999999999" customHeight="1" x14ac:dyDescent="0.35"/>
    <row r="16" spans="1:4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</sheetData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874C-A58F-49A4-A802-210462A21E15}">
  <sheetPr>
    <tabColor rgb="FF92D050"/>
  </sheetPr>
  <dimension ref="B3:I27"/>
  <sheetViews>
    <sheetView showGridLines="0" workbookViewId="0">
      <selection activeCell="B39" sqref="B39"/>
    </sheetView>
  </sheetViews>
  <sheetFormatPr defaultRowHeight="14.5" x14ac:dyDescent="0.35"/>
  <cols>
    <col min="2" max="2" width="42.54296875" customWidth="1"/>
    <col min="3" max="7" width="12.54296875" customWidth="1"/>
  </cols>
  <sheetData>
    <row r="3" spans="2:9" x14ac:dyDescent="0.35">
      <c r="B3" s="3" t="s">
        <v>126</v>
      </c>
      <c r="C3" s="4">
        <v>2021</v>
      </c>
      <c r="D3" s="4">
        <v>2022</v>
      </c>
      <c r="E3" s="4">
        <v>2023</v>
      </c>
      <c r="F3" s="4" t="s">
        <v>125</v>
      </c>
      <c r="G3" s="4">
        <v>2025</v>
      </c>
    </row>
    <row r="4" spans="2:9" ht="20.149999999999999" customHeight="1" thickBot="1" x14ac:dyDescent="0.4">
      <c r="B4" s="5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</row>
    <row r="5" spans="2:9" ht="20.149999999999999" customHeight="1" thickBot="1" x14ac:dyDescent="0.4">
      <c r="B5" s="12" t="s">
        <v>1</v>
      </c>
      <c r="C5" s="23">
        <v>13412.5</v>
      </c>
      <c r="D5" s="23">
        <v>17732</v>
      </c>
      <c r="E5" s="23">
        <v>22205</v>
      </c>
      <c r="F5" s="23">
        <v>18854.099999999999</v>
      </c>
      <c r="G5" s="23">
        <v>18011.099999999999</v>
      </c>
    </row>
    <row r="6" spans="2:9" ht="20.149999999999999" customHeight="1" thickBot="1" x14ac:dyDescent="0.4">
      <c r="B6" s="7" t="s">
        <v>5</v>
      </c>
      <c r="C6" s="24">
        <v>530.20000000000005</v>
      </c>
      <c r="D6" s="24">
        <v>589.20000000000005</v>
      </c>
      <c r="E6" s="43">
        <v>655.7</v>
      </c>
      <c r="F6" s="43">
        <v>600.20000000000005</v>
      </c>
      <c r="G6" s="43">
        <v>617.5</v>
      </c>
    </row>
    <row r="7" spans="2:9" ht="20.149999999999999" customHeight="1" thickBot="1" x14ac:dyDescent="0.4">
      <c r="B7" s="7" t="s">
        <v>6</v>
      </c>
      <c r="C7" s="24">
        <v>-40.5</v>
      </c>
      <c r="D7" s="24">
        <v>-46.5</v>
      </c>
      <c r="E7" s="43">
        <v>-32.5</v>
      </c>
      <c r="F7" s="43">
        <v>-34.200000000000003</v>
      </c>
      <c r="G7" s="43">
        <v>-39.799999999999997</v>
      </c>
    </row>
    <row r="8" spans="2:9" ht="20.149999999999999" customHeight="1" thickBot="1" x14ac:dyDescent="0.4">
      <c r="B8" s="7" t="s">
        <v>7</v>
      </c>
      <c r="C8" s="24">
        <v>-66.900000000000006</v>
      </c>
      <c r="D8" s="24">
        <v>-84.3</v>
      </c>
      <c r="E8" s="43">
        <v>-111.2</v>
      </c>
      <c r="F8" s="43">
        <v>-103.5</v>
      </c>
      <c r="G8" s="43">
        <v>-181.4</v>
      </c>
    </row>
    <row r="9" spans="2:9" ht="20.149999999999999" customHeight="1" thickBot="1" x14ac:dyDescent="0.4">
      <c r="B9" s="7" t="s">
        <v>8</v>
      </c>
      <c r="C9" s="24">
        <v>422.8</v>
      </c>
      <c r="D9" s="24">
        <v>458.4</v>
      </c>
      <c r="E9" s="43">
        <f>SUM(E6:E8)</f>
        <v>512</v>
      </c>
      <c r="F9" s="43">
        <f>SUM(F6:F8)</f>
        <v>462.5</v>
      </c>
      <c r="G9" s="43">
        <f>SUM(G6:G8)</f>
        <v>396.30000000000007</v>
      </c>
    </row>
    <row r="10" spans="2:9" ht="20.149999999999999" customHeight="1" thickBot="1" x14ac:dyDescent="0.4">
      <c r="B10" s="7" t="s">
        <v>9</v>
      </c>
      <c r="C10" s="24">
        <v>-57.9</v>
      </c>
      <c r="D10" s="24">
        <v>-53</v>
      </c>
      <c r="E10" s="24">
        <v>-79.7</v>
      </c>
      <c r="F10" s="24">
        <v>-103.8</v>
      </c>
      <c r="G10" s="24">
        <v>-104.9</v>
      </c>
    </row>
    <row r="11" spans="2:9" ht="20.149999999999999" customHeight="1" thickBot="1" x14ac:dyDescent="0.4">
      <c r="B11" s="7" t="s">
        <v>10</v>
      </c>
      <c r="C11" s="24">
        <v>0.2</v>
      </c>
      <c r="D11" s="24">
        <v>0.3</v>
      </c>
      <c r="E11" s="24">
        <v>-0.7</v>
      </c>
      <c r="F11" s="24">
        <v>0.6</v>
      </c>
      <c r="G11" s="24">
        <v>3.4</v>
      </c>
    </row>
    <row r="12" spans="2:9" ht="20.149999999999999" customHeight="1" thickBot="1" x14ac:dyDescent="0.4">
      <c r="B12" s="7" t="s">
        <v>11</v>
      </c>
      <c r="C12" s="24">
        <v>365.1</v>
      </c>
      <c r="D12" s="24">
        <v>405.7</v>
      </c>
      <c r="E12" s="24">
        <f>SUM(E9:E11)</f>
        <v>431.6</v>
      </c>
      <c r="F12" s="24">
        <f>SUM(F9:F11)</f>
        <v>359.3</v>
      </c>
      <c r="G12" s="24">
        <f>SUM(G9:G11)</f>
        <v>294.80000000000007</v>
      </c>
      <c r="I12" s="36"/>
    </row>
    <row r="13" spans="2:9" ht="20.149999999999999" customHeight="1" thickBot="1" x14ac:dyDescent="0.4">
      <c r="B13" s="7" t="s">
        <v>12</v>
      </c>
      <c r="C13" s="24">
        <v>-62.3</v>
      </c>
      <c r="D13" s="24">
        <v>-79.7</v>
      </c>
      <c r="E13" s="24">
        <v>-84.8</v>
      </c>
      <c r="F13" s="24">
        <v>-71.7</v>
      </c>
      <c r="G13" s="24">
        <v>-71.900000000000006</v>
      </c>
      <c r="I13" s="36"/>
    </row>
    <row r="14" spans="2:9" ht="20.149999999999999" customHeight="1" thickBot="1" x14ac:dyDescent="0.4">
      <c r="B14" s="7" t="s">
        <v>13</v>
      </c>
      <c r="C14" s="24">
        <v>-10.199999999999999</v>
      </c>
      <c r="D14" s="24">
        <v>-13.6</v>
      </c>
      <c r="E14" s="24">
        <v>-12.8</v>
      </c>
      <c r="F14" s="24">
        <v>-14.3</v>
      </c>
      <c r="G14" s="24">
        <v>-14.7</v>
      </c>
      <c r="I14" s="35"/>
    </row>
    <row r="15" spans="2:9" ht="20.149999999999999" customHeight="1" thickBot="1" x14ac:dyDescent="0.4">
      <c r="B15" s="7" t="s">
        <v>69</v>
      </c>
      <c r="C15" s="24"/>
      <c r="D15" s="24"/>
      <c r="E15" s="24"/>
      <c r="F15" s="24">
        <v>53</v>
      </c>
      <c r="G15" s="24">
        <v>-1.7</v>
      </c>
      <c r="I15" s="35"/>
    </row>
    <row r="16" spans="2:9" ht="20.149999999999999" customHeight="1" thickBot="1" x14ac:dyDescent="0.4">
      <c r="B16" s="7" t="s">
        <v>14</v>
      </c>
      <c r="C16" s="24">
        <v>292.60000000000002</v>
      </c>
      <c r="D16" s="24">
        <v>312.39999999999998</v>
      </c>
      <c r="E16" s="24">
        <f>SUM(E12:E14)</f>
        <v>334</v>
      </c>
      <c r="F16" s="24">
        <f>SUM(F12:F15)</f>
        <v>326.3</v>
      </c>
      <c r="G16" s="24">
        <f>SUM(G12:G15)</f>
        <v>206.50000000000009</v>
      </c>
    </row>
    <row r="17" spans="2:7" ht="20.149999999999999" customHeight="1" x14ac:dyDescent="0.35">
      <c r="B17" s="30"/>
      <c r="C17" s="31"/>
      <c r="D17" s="31"/>
      <c r="E17" s="31"/>
      <c r="F17" s="31"/>
      <c r="G17" s="31"/>
    </row>
    <row r="18" spans="2:7" ht="20.149999999999999" customHeight="1" thickBot="1" x14ac:dyDescent="0.4">
      <c r="B18" s="11"/>
      <c r="C18" s="11"/>
      <c r="D18" s="11"/>
      <c r="E18" s="11"/>
      <c r="F18" s="11"/>
      <c r="G18" s="11"/>
    </row>
    <row r="19" spans="2:7" ht="20.149999999999999" customHeight="1" thickBot="1" x14ac:dyDescent="0.4">
      <c r="B19" s="12" t="s">
        <v>15</v>
      </c>
      <c r="C19" s="12"/>
      <c r="D19" s="12"/>
      <c r="E19" s="12"/>
      <c r="F19" s="12"/>
      <c r="G19" s="12"/>
    </row>
    <row r="20" spans="2:7" ht="20.149999999999999" customHeight="1" thickBot="1" x14ac:dyDescent="0.4">
      <c r="B20" s="7" t="s">
        <v>16</v>
      </c>
      <c r="C20" s="9" t="s">
        <v>17</v>
      </c>
      <c r="D20" s="9" t="s">
        <v>18</v>
      </c>
      <c r="E20" s="9" t="s">
        <v>19</v>
      </c>
      <c r="F20" s="9">
        <v>276.94</v>
      </c>
      <c r="G20" s="9">
        <v>210.82</v>
      </c>
    </row>
    <row r="21" spans="2:7" ht="20.149999999999999" customHeight="1" thickBot="1" x14ac:dyDescent="0.4">
      <c r="B21" s="7" t="s">
        <v>20</v>
      </c>
      <c r="C21" s="10" t="s">
        <v>21</v>
      </c>
      <c r="D21" s="10" t="s">
        <v>22</v>
      </c>
      <c r="E21" s="10" t="s">
        <v>23</v>
      </c>
      <c r="F21" s="10">
        <v>390.18</v>
      </c>
      <c r="G21" s="10">
        <v>402.25</v>
      </c>
    </row>
    <row r="22" spans="2:7" ht="20.149999999999999" customHeight="1" thickBot="1" x14ac:dyDescent="0.4">
      <c r="B22" s="7" t="s">
        <v>24</v>
      </c>
      <c r="C22" s="10" t="s">
        <v>25</v>
      </c>
      <c r="D22" s="10" t="s">
        <v>26</v>
      </c>
      <c r="E22" s="10" t="s">
        <v>27</v>
      </c>
      <c r="F22" s="10">
        <v>206.4</v>
      </c>
      <c r="G22" s="10">
        <v>206.4</v>
      </c>
    </row>
    <row r="23" spans="2:7" ht="20.149999999999999" customHeight="1" thickBot="1" x14ac:dyDescent="0.4">
      <c r="B23" s="7" t="s">
        <v>28</v>
      </c>
      <c r="C23" s="10" t="s">
        <v>29</v>
      </c>
      <c r="D23" s="10" t="s">
        <v>29</v>
      </c>
      <c r="E23" s="10" t="s">
        <v>29</v>
      </c>
      <c r="F23" s="10" t="s">
        <v>67</v>
      </c>
      <c r="G23" s="10" t="s">
        <v>68</v>
      </c>
    </row>
    <row r="24" spans="2:7" ht="20.149999999999999" customHeight="1" thickBot="1" x14ac:dyDescent="0.4">
      <c r="B24" s="7" t="s">
        <v>128</v>
      </c>
      <c r="C24" s="10" t="s">
        <v>30</v>
      </c>
      <c r="D24" s="10" t="s">
        <v>31</v>
      </c>
      <c r="E24" s="10" t="s">
        <v>32</v>
      </c>
      <c r="F24" s="10">
        <v>8.9</v>
      </c>
      <c r="G24" s="10">
        <v>9.3000000000000007</v>
      </c>
    </row>
    <row r="25" spans="2:7" ht="20.149999999999999" customHeight="1" x14ac:dyDescent="0.35">
      <c r="B25" s="20"/>
      <c r="C25" s="13"/>
      <c r="D25" s="13"/>
      <c r="E25" s="13"/>
      <c r="F25" s="13"/>
    </row>
    <row r="26" spans="2:7" ht="20.149999999999999" customHeight="1" x14ac:dyDescent="0.35">
      <c r="B26" s="15" t="s">
        <v>115</v>
      </c>
    </row>
    <row r="27" spans="2:7" x14ac:dyDescent="0.35">
      <c r="B27" s="15" t="s">
        <v>129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07EC-2F22-44DB-B181-CEF2D1948B17}">
  <sheetPr>
    <tabColor rgb="FF92D050"/>
  </sheetPr>
  <dimension ref="B3:M43"/>
  <sheetViews>
    <sheetView showGridLines="0" workbookViewId="0">
      <selection activeCell="D25" sqref="D25"/>
    </sheetView>
  </sheetViews>
  <sheetFormatPr defaultRowHeight="14.5" x14ac:dyDescent="0.35"/>
  <cols>
    <col min="2" max="2" width="42.54296875" customWidth="1"/>
    <col min="3" max="7" width="13.1796875" customWidth="1"/>
    <col min="9" max="9" width="10.54296875" style="49" bestFit="1" customWidth="1"/>
    <col min="13" max="13" width="40.54296875" customWidth="1"/>
  </cols>
  <sheetData>
    <row r="3" spans="2:13" ht="20.149999999999999" customHeight="1" x14ac:dyDescent="0.35">
      <c r="B3" s="3" t="s">
        <v>33</v>
      </c>
      <c r="C3" s="4">
        <v>2021</v>
      </c>
      <c r="D3" s="4">
        <v>2022</v>
      </c>
      <c r="E3" s="4">
        <v>2023</v>
      </c>
      <c r="F3" s="4">
        <v>2024</v>
      </c>
      <c r="G3" s="4">
        <v>2025</v>
      </c>
    </row>
    <row r="4" spans="2:13" ht="20.149999999999999" customHeight="1" thickBot="1" x14ac:dyDescent="0.4">
      <c r="B4" s="5" t="s">
        <v>34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</row>
    <row r="5" spans="2:13" ht="20.149999999999999" customHeight="1" thickBot="1" x14ac:dyDescent="0.4">
      <c r="B5" s="7" t="s">
        <v>35</v>
      </c>
      <c r="C5" s="8"/>
      <c r="D5" s="8"/>
      <c r="E5" s="8"/>
      <c r="F5" s="8"/>
      <c r="G5" s="8"/>
    </row>
    <row r="6" spans="2:13" ht="20.149999999999999" customHeight="1" thickBot="1" x14ac:dyDescent="0.4">
      <c r="B6" s="7" t="s">
        <v>36</v>
      </c>
      <c r="C6" s="23">
        <v>1137.5999999999999</v>
      </c>
      <c r="D6" s="23">
        <v>1253.3</v>
      </c>
      <c r="E6" s="23">
        <v>1354.8</v>
      </c>
      <c r="F6" s="23">
        <v>1430.5</v>
      </c>
      <c r="G6" s="23">
        <v>1262.3</v>
      </c>
      <c r="J6" s="37"/>
      <c r="K6" s="38"/>
      <c r="L6" s="39"/>
    </row>
    <row r="7" spans="2:13" ht="20.149999999999999" customHeight="1" thickBot="1" x14ac:dyDescent="0.4">
      <c r="B7" s="7" t="s">
        <v>37</v>
      </c>
      <c r="C7" s="24">
        <v>308.89999999999998</v>
      </c>
      <c r="D7" s="24">
        <v>327.60000000000002</v>
      </c>
      <c r="E7" s="24">
        <v>336.2</v>
      </c>
      <c r="F7" s="24">
        <v>349.9</v>
      </c>
      <c r="G7" s="24">
        <v>298</v>
      </c>
      <c r="J7" s="37"/>
      <c r="K7" s="38"/>
      <c r="L7" s="39"/>
    </row>
    <row r="8" spans="2:13" ht="20.149999999999999" customHeight="1" thickBot="1" x14ac:dyDescent="0.4">
      <c r="B8" s="7" t="s">
        <v>38</v>
      </c>
      <c r="C8" s="24">
        <v>2206.6999999999998</v>
      </c>
      <c r="D8" s="24">
        <v>2634.4</v>
      </c>
      <c r="E8" s="24">
        <v>2957.6</v>
      </c>
      <c r="F8" s="24">
        <v>3136.9</v>
      </c>
      <c r="G8" s="24">
        <v>2413.5</v>
      </c>
      <c r="J8" s="37"/>
      <c r="K8" s="38"/>
      <c r="L8" s="39"/>
    </row>
    <row r="9" spans="2:13" ht="20.149999999999999" customHeight="1" thickBot="1" x14ac:dyDescent="0.4">
      <c r="B9" s="7" t="s">
        <v>39</v>
      </c>
      <c r="C9" s="24">
        <v>27.1</v>
      </c>
      <c r="D9" s="24">
        <v>26.8</v>
      </c>
      <c r="E9" s="24">
        <v>47.8</v>
      </c>
      <c r="F9" s="24">
        <v>32.799999999999997</v>
      </c>
      <c r="G9" s="24">
        <v>71.400000000000006</v>
      </c>
      <c r="J9" s="37"/>
      <c r="K9" s="38"/>
      <c r="L9" s="39"/>
    </row>
    <row r="10" spans="2:13" ht="20.149999999999999" customHeight="1" thickBot="1" x14ac:dyDescent="0.4">
      <c r="B10" s="7" t="s">
        <v>40</v>
      </c>
      <c r="C10" s="24">
        <v>1948.5</v>
      </c>
      <c r="D10" s="24">
        <v>1620.2</v>
      </c>
      <c r="E10" s="24">
        <v>1570.2</v>
      </c>
      <c r="F10" s="24">
        <v>1207.3</v>
      </c>
      <c r="G10" s="24">
        <v>1138.2</v>
      </c>
    </row>
    <row r="11" spans="2:13" ht="20.149999999999999" customHeight="1" thickBot="1" x14ac:dyDescent="0.4">
      <c r="B11" s="7" t="s">
        <v>41</v>
      </c>
      <c r="C11" s="24">
        <v>2406</v>
      </c>
      <c r="D11" s="24">
        <v>3696.9</v>
      </c>
      <c r="E11" s="24">
        <v>3574.2</v>
      </c>
      <c r="F11" s="24">
        <v>3325.7999999999997</v>
      </c>
      <c r="G11" s="24">
        <f>G12-SUM(G6:G10)</f>
        <v>4074.2</v>
      </c>
    </row>
    <row r="12" spans="2:13" ht="20.149999999999999" customHeight="1" thickBot="1" x14ac:dyDescent="0.4">
      <c r="B12" s="16" t="s">
        <v>42</v>
      </c>
      <c r="C12" s="25">
        <v>8034.8</v>
      </c>
      <c r="D12" s="25">
        <v>9559.2000000000007</v>
      </c>
      <c r="E12" s="25">
        <v>9840.7999999999993</v>
      </c>
      <c r="F12" s="25">
        <f>SUM(F6:F11)</f>
        <v>9483.2000000000007</v>
      </c>
      <c r="G12" s="25">
        <v>9257.6</v>
      </c>
    </row>
    <row r="13" spans="2:13" ht="20.149999999999999" customHeight="1" x14ac:dyDescent="0.35">
      <c r="C13" s="26"/>
      <c r="D13" s="26"/>
      <c r="E13" s="26"/>
      <c r="F13" s="26"/>
      <c r="G13" s="26"/>
    </row>
    <row r="14" spans="2:13" ht="20.149999999999999" customHeight="1" thickBot="1" x14ac:dyDescent="0.4">
      <c r="B14" s="7"/>
      <c r="C14" s="27"/>
      <c r="D14" s="27"/>
      <c r="E14" s="27"/>
      <c r="F14" s="27"/>
      <c r="G14" s="27"/>
    </row>
    <row r="15" spans="2:13" ht="20.149999999999999" customHeight="1" thickBot="1" x14ac:dyDescent="0.4">
      <c r="B15" s="7" t="s">
        <v>43</v>
      </c>
      <c r="C15" s="28">
        <v>2705.6</v>
      </c>
      <c r="D15" s="28">
        <v>2970.6</v>
      </c>
      <c r="E15" s="28">
        <v>3058.3</v>
      </c>
      <c r="F15" s="28">
        <v>3183</v>
      </c>
      <c r="G15" s="28">
        <v>3168.3</v>
      </c>
    </row>
    <row r="16" spans="2:13" ht="20.149999999999999" customHeight="1" thickBot="1" x14ac:dyDescent="0.4">
      <c r="B16" s="7" t="s">
        <v>44</v>
      </c>
      <c r="C16" s="24"/>
      <c r="D16" s="24"/>
      <c r="E16" s="24"/>
      <c r="F16" s="24"/>
      <c r="G16" s="24"/>
      <c r="J16" s="49"/>
      <c r="K16" s="49"/>
      <c r="L16" s="49"/>
      <c r="M16" s="49"/>
    </row>
    <row r="17" spans="2:13" ht="20.149999999999999" customHeight="1" thickBot="1" x14ac:dyDescent="0.4">
      <c r="B17" s="7" t="s">
        <v>45</v>
      </c>
      <c r="C17" s="24">
        <v>1783.3</v>
      </c>
      <c r="D17" s="24">
        <v>2040.1</v>
      </c>
      <c r="E17" s="24">
        <v>2337.5</v>
      </c>
      <c r="F17" s="24">
        <v>1992</v>
      </c>
      <c r="G17" s="24">
        <f>1849.2+19.2+116.8+11.4</f>
        <v>1996.6000000000001</v>
      </c>
      <c r="J17" s="49"/>
      <c r="K17" s="49"/>
      <c r="L17" s="49"/>
      <c r="M17" s="49"/>
    </row>
    <row r="18" spans="2:13" ht="20.149999999999999" customHeight="1" thickBot="1" x14ac:dyDescent="0.4">
      <c r="B18" s="7" t="s">
        <v>46</v>
      </c>
      <c r="C18" s="24">
        <v>315.2</v>
      </c>
      <c r="D18" s="24">
        <v>336.7</v>
      </c>
      <c r="E18" s="24">
        <v>346.5</v>
      </c>
      <c r="F18" s="24">
        <v>362.4</v>
      </c>
      <c r="G18" s="24">
        <f>249.7+64.2</f>
        <v>313.89999999999998</v>
      </c>
      <c r="J18" s="49"/>
      <c r="K18" s="49"/>
      <c r="L18" s="49"/>
      <c r="M18" s="49"/>
    </row>
    <row r="19" spans="2:13" ht="20.149999999999999" customHeight="1" thickBot="1" x14ac:dyDescent="0.4">
      <c r="B19" s="7" t="s">
        <v>47</v>
      </c>
      <c r="C19" s="24">
        <v>-8</v>
      </c>
      <c r="D19" s="24">
        <v>-7.7</v>
      </c>
      <c r="E19" s="24">
        <v>-11.7</v>
      </c>
      <c r="F19" s="24">
        <v>6.6</v>
      </c>
      <c r="G19" s="24">
        <v>5.9</v>
      </c>
      <c r="J19" s="37"/>
      <c r="K19" s="38"/>
      <c r="L19" s="39"/>
      <c r="M19" s="48"/>
    </row>
    <row r="20" spans="2:13" ht="20.149999999999999" customHeight="1" thickBot="1" x14ac:dyDescent="0.4">
      <c r="B20" s="7" t="s">
        <v>48</v>
      </c>
      <c r="C20" s="24">
        <v>3238.7</v>
      </c>
      <c r="D20" s="24">
        <v>4219.5</v>
      </c>
      <c r="E20" s="24">
        <v>4110.2</v>
      </c>
      <c r="F20" s="24">
        <v>3939.2000000000003</v>
      </c>
      <c r="G20" s="24">
        <f>G21-SUM(G17:G19)</f>
        <v>3772.9</v>
      </c>
      <c r="J20" s="37"/>
      <c r="K20" s="38"/>
      <c r="L20" s="39"/>
      <c r="M20" s="48"/>
    </row>
    <row r="21" spans="2:13" ht="20.149999999999999" customHeight="1" thickBot="1" x14ac:dyDescent="0.4">
      <c r="B21" s="7" t="s">
        <v>49</v>
      </c>
      <c r="C21" s="24">
        <v>5329.2</v>
      </c>
      <c r="D21" s="24">
        <v>6588.6</v>
      </c>
      <c r="E21" s="24">
        <v>6782.5</v>
      </c>
      <c r="F21" s="24">
        <f>SUM(F17:F20)</f>
        <v>6300.2000000000007</v>
      </c>
      <c r="G21" s="24">
        <v>6089.3</v>
      </c>
      <c r="H21" s="49"/>
      <c r="J21" s="49"/>
      <c r="K21" s="49"/>
      <c r="L21" s="49"/>
      <c r="M21" s="49"/>
    </row>
    <row r="22" spans="2:13" ht="20.149999999999999" customHeight="1" thickBot="1" x14ac:dyDescent="0.4">
      <c r="B22" s="16" t="s">
        <v>50</v>
      </c>
      <c r="C22" s="25">
        <v>8034.8</v>
      </c>
      <c r="D22" s="25">
        <v>9559.2000000000007</v>
      </c>
      <c r="E22" s="25">
        <v>9840.7999999999993</v>
      </c>
      <c r="F22" s="25">
        <f>F21+F15</f>
        <v>9483.2000000000007</v>
      </c>
      <c r="G22" s="25">
        <v>9257.6</v>
      </c>
      <c r="H22" s="49"/>
      <c r="J22" s="49"/>
      <c r="K22" s="49"/>
      <c r="L22" s="49"/>
      <c r="M22" s="49"/>
    </row>
    <row r="23" spans="2:13" ht="20.149999999999999" customHeight="1" thickBot="1" x14ac:dyDescent="0.4">
      <c r="B23" s="7" t="s">
        <v>51</v>
      </c>
      <c r="C23" s="24">
        <v>165.1</v>
      </c>
      <c r="D23" s="24">
        <v>-419.9</v>
      </c>
      <c r="E23" s="24">
        <v>-767.3</v>
      </c>
      <c r="F23" s="24">
        <v>-784.7</v>
      </c>
      <c r="G23" s="24">
        <v>-795.9</v>
      </c>
      <c r="H23" s="49"/>
      <c r="J23" s="49"/>
      <c r="K23" s="49"/>
      <c r="L23" s="49"/>
      <c r="M23" s="49"/>
    </row>
    <row r="24" spans="2:13" x14ac:dyDescent="0.35">
      <c r="H24" s="49"/>
      <c r="J24" s="49"/>
      <c r="K24" s="49"/>
      <c r="L24" s="49"/>
      <c r="M24" s="49"/>
    </row>
    <row r="25" spans="2:13" x14ac:dyDescent="0.35">
      <c r="H25" s="49"/>
      <c r="J25" s="49"/>
      <c r="K25" s="49"/>
      <c r="L25" s="49"/>
      <c r="M25" s="49"/>
    </row>
    <row r="26" spans="2:13" x14ac:dyDescent="0.35">
      <c r="H26" s="49"/>
      <c r="J26" s="49"/>
      <c r="K26" s="49"/>
      <c r="L26" s="49"/>
      <c r="M26" s="49"/>
    </row>
    <row r="27" spans="2:13" x14ac:dyDescent="0.35">
      <c r="H27" s="49"/>
      <c r="J27" s="49"/>
      <c r="K27" s="49"/>
      <c r="L27" s="49"/>
      <c r="M27" s="49"/>
    </row>
    <row r="28" spans="2:13" x14ac:dyDescent="0.35">
      <c r="H28" s="49"/>
      <c r="J28" s="49"/>
      <c r="K28" s="49"/>
      <c r="L28" s="49"/>
      <c r="M28" s="49"/>
    </row>
    <row r="29" spans="2:13" x14ac:dyDescent="0.35">
      <c r="H29" s="49"/>
      <c r="J29" s="49"/>
      <c r="K29" s="49"/>
      <c r="L29" s="49"/>
      <c r="M29" s="49"/>
    </row>
    <row r="30" spans="2:13" x14ac:dyDescent="0.35">
      <c r="H30" s="49"/>
      <c r="J30" s="49"/>
      <c r="K30" s="49"/>
      <c r="L30" s="49"/>
      <c r="M30" s="49"/>
    </row>
    <row r="31" spans="2:13" x14ac:dyDescent="0.35">
      <c r="H31" s="49"/>
      <c r="J31" s="49"/>
      <c r="K31" s="49"/>
      <c r="L31" s="49"/>
      <c r="M31" s="49"/>
    </row>
    <row r="32" spans="2:13" x14ac:dyDescent="0.35">
      <c r="H32" s="49"/>
      <c r="J32" s="49"/>
      <c r="K32" s="49"/>
      <c r="L32" s="49"/>
      <c r="M32" s="49"/>
    </row>
    <row r="33" spans="8:13" x14ac:dyDescent="0.35">
      <c r="H33" s="49"/>
      <c r="J33" s="49"/>
      <c r="K33" s="49"/>
      <c r="L33" s="49"/>
      <c r="M33" s="49"/>
    </row>
    <row r="34" spans="8:13" x14ac:dyDescent="0.35">
      <c r="J34" s="49"/>
      <c r="K34" s="49"/>
      <c r="L34" s="49"/>
      <c r="M34" s="49"/>
    </row>
    <row r="35" spans="8:13" x14ac:dyDescent="0.35">
      <c r="J35" s="49"/>
      <c r="K35" s="49"/>
      <c r="L35" s="49"/>
      <c r="M35" s="49"/>
    </row>
    <row r="36" spans="8:13" x14ac:dyDescent="0.35">
      <c r="J36" s="49"/>
      <c r="K36" s="49"/>
      <c r="L36" s="49"/>
      <c r="M36" s="49"/>
    </row>
    <row r="37" spans="8:13" x14ac:dyDescent="0.35">
      <c r="J37" s="49"/>
      <c r="K37" s="49"/>
      <c r="L37" s="49"/>
      <c r="M37" s="49"/>
    </row>
    <row r="38" spans="8:13" x14ac:dyDescent="0.35">
      <c r="J38" s="49"/>
      <c r="K38" s="49"/>
      <c r="L38" s="49"/>
      <c r="M38" s="49"/>
    </row>
    <row r="39" spans="8:13" x14ac:dyDescent="0.35">
      <c r="J39" s="49"/>
      <c r="K39" s="49"/>
      <c r="L39" s="49"/>
      <c r="M39" s="49"/>
    </row>
    <row r="40" spans="8:13" x14ac:dyDescent="0.35">
      <c r="J40" s="49"/>
      <c r="K40" s="49"/>
      <c r="L40" s="49"/>
      <c r="M40" s="49"/>
    </row>
    <row r="41" spans="8:13" x14ac:dyDescent="0.35">
      <c r="J41" s="49"/>
      <c r="K41" s="49"/>
      <c r="L41" s="49"/>
      <c r="M41" s="49"/>
    </row>
    <row r="42" spans="8:13" x14ac:dyDescent="0.35">
      <c r="J42" s="49"/>
      <c r="K42" s="49"/>
      <c r="L42" s="49"/>
      <c r="M42" s="49"/>
    </row>
    <row r="43" spans="8:13" x14ac:dyDescent="0.35">
      <c r="J43" s="49"/>
      <c r="K43" s="49"/>
      <c r="L43" s="49"/>
      <c r="M43" s="49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89C-F571-4D58-8CCB-2CEFEA15C7CC}">
  <sheetPr>
    <tabColor rgb="FF92D050"/>
  </sheetPr>
  <dimension ref="B3:J13"/>
  <sheetViews>
    <sheetView showGridLines="0" workbookViewId="0">
      <selection activeCell="E21" sqref="E21"/>
    </sheetView>
  </sheetViews>
  <sheetFormatPr defaultRowHeight="14.5" x14ac:dyDescent="0.35"/>
  <cols>
    <col min="2" max="2" width="42.54296875" customWidth="1"/>
    <col min="3" max="7" width="13.1796875" customWidth="1"/>
  </cols>
  <sheetData>
    <row r="3" spans="2:10" ht="20.149999999999999" customHeight="1" x14ac:dyDescent="0.35">
      <c r="B3" s="3" t="s">
        <v>52</v>
      </c>
      <c r="C3" s="4">
        <v>2021</v>
      </c>
      <c r="D3" s="4">
        <v>2022</v>
      </c>
      <c r="E3" s="4">
        <v>2023</v>
      </c>
      <c r="F3" s="4">
        <v>2024</v>
      </c>
      <c r="G3" s="4">
        <v>2025</v>
      </c>
    </row>
    <row r="4" spans="2:10" ht="20.149999999999999" customHeight="1" thickBot="1" x14ac:dyDescent="0.4">
      <c r="B4" s="5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</row>
    <row r="5" spans="2:10" ht="20.149999999999999" customHeight="1" thickBot="1" x14ac:dyDescent="0.4">
      <c r="B5" s="7" t="s">
        <v>53</v>
      </c>
      <c r="C5" s="9">
        <v>903.7</v>
      </c>
      <c r="D5" s="9">
        <v>628.4</v>
      </c>
      <c r="E5" s="9">
        <v>860.7</v>
      </c>
      <c r="F5" s="9">
        <v>995.8</v>
      </c>
      <c r="G5" s="9">
        <v>856.8</v>
      </c>
    </row>
    <row r="6" spans="2:10" ht="20.149999999999999" customHeight="1" thickBot="1" x14ac:dyDescent="0.4">
      <c r="B6" s="7" t="s">
        <v>54</v>
      </c>
      <c r="C6" s="40">
        <v>147</v>
      </c>
      <c r="D6" s="10">
        <v>170.8</v>
      </c>
      <c r="E6" s="10">
        <v>206.8</v>
      </c>
      <c r="F6" s="40">
        <v>221</v>
      </c>
      <c r="G6" s="40">
        <v>169.1</v>
      </c>
    </row>
    <row r="7" spans="2:10" ht="20.149999999999999" customHeight="1" thickBot="1" x14ac:dyDescent="0.4">
      <c r="B7" s="7" t="s">
        <v>55</v>
      </c>
      <c r="C7" s="10">
        <v>272.60000000000002</v>
      </c>
      <c r="D7" s="10">
        <v>720.1</v>
      </c>
      <c r="E7" s="24">
        <v>340.5</v>
      </c>
      <c r="F7" s="24">
        <v>338.5</v>
      </c>
      <c r="G7" s="43">
        <v>242.5</v>
      </c>
    </row>
    <row r="8" spans="2:10" ht="20.149999999999999" customHeight="1" x14ac:dyDescent="0.35">
      <c r="B8" s="11"/>
      <c r="C8" s="11"/>
      <c r="D8" s="11"/>
      <c r="E8" s="11"/>
      <c r="F8" s="11"/>
      <c r="G8" s="11"/>
    </row>
    <row r="9" spans="2:10" ht="20.149999999999999" customHeight="1" thickBot="1" x14ac:dyDescent="0.4">
      <c r="B9" s="5" t="s">
        <v>56</v>
      </c>
      <c r="C9" s="6">
        <v>2021</v>
      </c>
      <c r="D9" s="6">
        <v>2022</v>
      </c>
      <c r="E9" s="6">
        <v>2023</v>
      </c>
      <c r="F9" s="4">
        <v>2024</v>
      </c>
      <c r="G9" s="4">
        <v>2025</v>
      </c>
    </row>
    <row r="10" spans="2:10" ht="20.149999999999999" customHeight="1" thickBot="1" x14ac:dyDescent="0.4">
      <c r="B10" s="7" t="s">
        <v>132</v>
      </c>
      <c r="C10" s="32">
        <v>0.17100000000000001</v>
      </c>
      <c r="D10" s="32">
        <v>0.16500000000000001</v>
      </c>
      <c r="E10" s="32">
        <v>0.151</v>
      </c>
      <c r="F10" s="32">
        <v>0.14299999999999999</v>
      </c>
      <c r="G10" s="32">
        <v>0.14299999999999999</v>
      </c>
      <c r="I10" s="41"/>
      <c r="J10" s="42"/>
    </row>
    <row r="11" spans="2:10" ht="20.149999999999999" customHeight="1" thickBot="1" x14ac:dyDescent="0.4">
      <c r="B11" s="7" t="s">
        <v>57</v>
      </c>
      <c r="C11" s="24">
        <v>-4.3</v>
      </c>
      <c r="D11" s="24">
        <v>2.8</v>
      </c>
      <c r="E11" s="24">
        <v>4.0999999999999996</v>
      </c>
      <c r="F11" s="50" t="s">
        <v>66</v>
      </c>
      <c r="G11" s="62">
        <v>5.7</v>
      </c>
      <c r="I11" s="42"/>
      <c r="J11" s="42"/>
    </row>
    <row r="12" spans="2:10" x14ac:dyDescent="0.35">
      <c r="B12" s="2"/>
      <c r="C12" s="2"/>
      <c r="D12" s="2"/>
      <c r="E12" s="2"/>
      <c r="F12" s="2"/>
      <c r="G12" s="2"/>
      <c r="I12" s="41"/>
      <c r="J12" s="42"/>
    </row>
    <row r="13" spans="2:10" x14ac:dyDescent="0.35">
      <c r="B13" s="15" t="s">
        <v>133</v>
      </c>
      <c r="I13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5258-CD6F-476A-B8AA-4A3A3E5B89F4}">
  <sheetPr>
    <tabColor rgb="FF92D050"/>
  </sheetPr>
  <dimension ref="B3:G11"/>
  <sheetViews>
    <sheetView showGridLines="0" workbookViewId="0">
      <selection activeCell="E19" sqref="E19"/>
    </sheetView>
  </sheetViews>
  <sheetFormatPr defaultRowHeight="14.5" x14ac:dyDescent="0.35"/>
  <cols>
    <col min="2" max="2" width="42.54296875" customWidth="1"/>
    <col min="3" max="7" width="13.1796875" customWidth="1"/>
  </cols>
  <sheetData>
    <row r="3" spans="2:7" ht="20.149999999999999" customHeight="1" thickBot="1" x14ac:dyDescent="0.4">
      <c r="B3" s="5" t="s">
        <v>58</v>
      </c>
      <c r="C3" s="5">
        <v>2021</v>
      </c>
      <c r="D3" s="5">
        <v>2022</v>
      </c>
      <c r="E3" s="5">
        <v>2023</v>
      </c>
      <c r="F3" s="6">
        <v>2024</v>
      </c>
      <c r="G3" s="5">
        <v>2025</v>
      </c>
    </row>
    <row r="4" spans="2:7" ht="20.149999999999999" customHeight="1" thickBot="1" x14ac:dyDescent="0.4">
      <c r="B4" s="7" t="s">
        <v>59</v>
      </c>
      <c r="C4" s="17">
        <v>386.62</v>
      </c>
      <c r="D4" s="17" t="s">
        <v>22</v>
      </c>
      <c r="E4" s="17" t="s">
        <v>23</v>
      </c>
      <c r="F4" s="17">
        <v>455.01</v>
      </c>
      <c r="G4" s="60">
        <v>470.2</v>
      </c>
    </row>
    <row r="5" spans="2:7" ht="20.149999999999999" customHeight="1" thickBot="1" x14ac:dyDescent="0.4">
      <c r="B5" s="7" t="s">
        <v>60</v>
      </c>
      <c r="C5" s="17" t="s">
        <v>61</v>
      </c>
      <c r="D5" s="17" t="s">
        <v>26</v>
      </c>
      <c r="E5" s="10" t="s">
        <v>27</v>
      </c>
      <c r="F5" s="10">
        <v>196.57</v>
      </c>
      <c r="G5" s="61">
        <v>206.4</v>
      </c>
    </row>
    <row r="6" spans="2:7" ht="20.149999999999999" customHeight="1" thickBot="1" x14ac:dyDescent="0.4">
      <c r="B6" s="7" t="s">
        <v>62</v>
      </c>
      <c r="C6" s="17" t="s">
        <v>29</v>
      </c>
      <c r="D6" s="17" t="s">
        <v>29</v>
      </c>
      <c r="E6" s="10" t="s">
        <v>29</v>
      </c>
      <c r="F6" s="10" t="s">
        <v>136</v>
      </c>
      <c r="G6" s="10" t="s">
        <v>136</v>
      </c>
    </row>
    <row r="7" spans="2:7" ht="20.149999999999999" customHeight="1" thickBot="1" x14ac:dyDescent="0.4">
      <c r="B7" s="7" t="s">
        <v>130</v>
      </c>
      <c r="C7" s="17">
        <v>13.2</v>
      </c>
      <c r="D7" s="17">
        <v>13</v>
      </c>
      <c r="E7" s="10">
        <v>9.1</v>
      </c>
      <c r="F7" s="10">
        <v>8.9</v>
      </c>
      <c r="G7" s="10">
        <v>9.3000000000000007</v>
      </c>
    </row>
    <row r="8" spans="2:7" x14ac:dyDescent="0.35">
      <c r="B8" s="2"/>
      <c r="C8" s="2"/>
      <c r="D8" s="2"/>
      <c r="E8" s="2"/>
      <c r="F8" s="2"/>
    </row>
    <row r="10" spans="2:7" x14ac:dyDescent="0.35">
      <c r="B10" s="15"/>
    </row>
    <row r="11" spans="2:7" x14ac:dyDescent="0.35">
      <c r="B11" s="15" t="s">
        <v>131</v>
      </c>
      <c r="C11" s="2"/>
      <c r="D11" s="2"/>
      <c r="E11" s="2"/>
      <c r="F11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93AF-40E2-46DC-BE5F-EF5D352CB159}">
  <sheetPr>
    <tabColor rgb="FF92D050"/>
  </sheetPr>
  <dimension ref="B3:N44"/>
  <sheetViews>
    <sheetView showGridLines="0" workbookViewId="0">
      <selection activeCell="K22" sqref="K22"/>
    </sheetView>
  </sheetViews>
  <sheetFormatPr defaultRowHeight="14.5" x14ac:dyDescent="0.35"/>
  <cols>
    <col min="2" max="2" width="42.54296875" customWidth="1"/>
    <col min="3" max="8" width="13.1796875" customWidth="1"/>
  </cols>
  <sheetData>
    <row r="3" spans="2:14" ht="20.149999999999999" customHeight="1" x14ac:dyDescent="0.35">
      <c r="B3" s="3" t="s">
        <v>124</v>
      </c>
      <c r="C3" s="3">
        <v>2021</v>
      </c>
      <c r="D3" s="3">
        <v>2022</v>
      </c>
      <c r="E3" s="3">
        <v>2023</v>
      </c>
      <c r="F3" s="3">
        <v>2024</v>
      </c>
      <c r="G3" s="3">
        <v>2025</v>
      </c>
    </row>
    <row r="4" spans="2:14" ht="20.149999999999999" customHeight="1" thickBot="1" x14ac:dyDescent="0.4">
      <c r="B4" s="5" t="s">
        <v>3</v>
      </c>
      <c r="C4" s="6" t="s">
        <v>63</v>
      </c>
      <c r="D4" s="6" t="s">
        <v>63</v>
      </c>
      <c r="E4" s="6" t="s">
        <v>63</v>
      </c>
      <c r="F4" s="6" t="s">
        <v>63</v>
      </c>
      <c r="G4" s="6" t="s">
        <v>63</v>
      </c>
    </row>
    <row r="5" spans="2:14" ht="20.149999999999999" customHeight="1" thickBot="1" x14ac:dyDescent="0.4">
      <c r="B5" s="7" t="s">
        <v>1</v>
      </c>
      <c r="C5" s="21">
        <v>8273.7999999999993</v>
      </c>
      <c r="D5" s="21">
        <v>12322.6</v>
      </c>
      <c r="E5" s="21">
        <v>16119.5</v>
      </c>
      <c r="F5" s="63">
        <v>14224.9</v>
      </c>
      <c r="G5" s="63">
        <v>13366.6</v>
      </c>
    </row>
    <row r="6" spans="2:14" ht="20.149999999999999" customHeight="1" thickBot="1" x14ac:dyDescent="0.4">
      <c r="B6" s="7" t="s">
        <v>5</v>
      </c>
      <c r="C6" s="21">
        <v>376.1</v>
      </c>
      <c r="D6" s="21">
        <v>407.1</v>
      </c>
      <c r="E6" s="21">
        <v>457.8</v>
      </c>
      <c r="F6" s="63">
        <v>503</v>
      </c>
      <c r="G6" s="63">
        <v>535.5</v>
      </c>
      <c r="J6" s="29"/>
      <c r="K6" s="29"/>
      <c r="L6" s="29"/>
      <c r="M6" s="29"/>
      <c r="N6" s="29"/>
    </row>
    <row r="7" spans="2:14" ht="20.149999999999999" customHeight="1" thickBot="1" x14ac:dyDescent="0.4">
      <c r="B7" s="7" t="s">
        <v>64</v>
      </c>
      <c r="C7" s="18">
        <v>0.18099999999999999</v>
      </c>
      <c r="D7" s="18">
        <v>0.186</v>
      </c>
      <c r="E7" s="18">
        <v>0.19</v>
      </c>
      <c r="F7" s="18">
        <v>0.187</v>
      </c>
      <c r="G7" s="18">
        <v>0.185</v>
      </c>
    </row>
    <row r="8" spans="2:14" ht="20.149999999999999" customHeight="1" x14ac:dyDescent="0.35">
      <c r="C8" s="13"/>
      <c r="D8" s="14"/>
      <c r="E8" s="14"/>
      <c r="F8" s="14"/>
      <c r="H8" s="14"/>
    </row>
    <row r="9" spans="2:14" ht="20.149999999999999" customHeight="1" x14ac:dyDescent="0.35">
      <c r="B9" s="33"/>
      <c r="C9" s="13"/>
      <c r="D9" s="14"/>
      <c r="E9" s="14"/>
      <c r="F9" s="14"/>
      <c r="H9" s="14"/>
    </row>
    <row r="10" spans="2:14" ht="19.5" customHeight="1" x14ac:dyDescent="0.35">
      <c r="B10" s="33"/>
      <c r="C10" s="13"/>
      <c r="D10" s="14"/>
      <c r="E10" s="14"/>
      <c r="F10" s="14"/>
      <c r="H10" s="14"/>
    </row>
    <row r="11" spans="2:14" ht="19.5" customHeight="1" x14ac:dyDescent="0.35">
      <c r="B11" s="3" t="s">
        <v>137</v>
      </c>
      <c r="C11" s="3">
        <v>2021</v>
      </c>
      <c r="D11" s="3">
        <v>2022</v>
      </c>
      <c r="E11" s="3">
        <v>2023</v>
      </c>
      <c r="F11" s="3" t="s">
        <v>125</v>
      </c>
      <c r="G11" s="64" t="s">
        <v>138</v>
      </c>
    </row>
    <row r="12" spans="2:14" ht="19.5" customHeight="1" thickBot="1" x14ac:dyDescent="0.4">
      <c r="B12" s="5" t="s">
        <v>3</v>
      </c>
      <c r="C12" s="6" t="s">
        <v>63</v>
      </c>
      <c r="D12" s="6" t="s">
        <v>63</v>
      </c>
      <c r="E12" s="6" t="s">
        <v>63</v>
      </c>
      <c r="F12" s="6" t="s">
        <v>63</v>
      </c>
      <c r="G12" s="6" t="s">
        <v>63</v>
      </c>
    </row>
    <row r="13" spans="2:14" ht="19.5" customHeight="1" thickBot="1" x14ac:dyDescent="0.4">
      <c r="B13" s="7" t="s">
        <v>1</v>
      </c>
      <c r="C13" s="22">
        <v>4483.3</v>
      </c>
      <c r="D13" s="22">
        <v>4644.2</v>
      </c>
      <c r="E13" s="22">
        <v>5263.9</v>
      </c>
      <c r="F13" s="65">
        <v>4629.2</v>
      </c>
      <c r="G13" s="65">
        <v>4644.5</v>
      </c>
    </row>
    <row r="14" spans="2:14" ht="19.5" customHeight="1" thickBot="1" x14ac:dyDescent="0.4">
      <c r="B14" s="7" t="s">
        <v>5</v>
      </c>
      <c r="C14" s="22">
        <v>72.400000000000006</v>
      </c>
      <c r="D14" s="22">
        <v>81.7</v>
      </c>
      <c r="E14" s="22">
        <v>106.1</v>
      </c>
      <c r="F14" s="65">
        <v>97.2</v>
      </c>
      <c r="G14" s="65">
        <v>82</v>
      </c>
    </row>
    <row r="15" spans="2:14" ht="19.5" customHeight="1" thickBot="1" x14ac:dyDescent="0.4">
      <c r="B15" s="7" t="s">
        <v>65</v>
      </c>
      <c r="C15" s="18">
        <v>1.6E-2</v>
      </c>
      <c r="D15" s="18">
        <v>1.7999999999999999E-2</v>
      </c>
      <c r="E15" s="18">
        <v>0.02</v>
      </c>
      <c r="F15" s="18">
        <v>2.1000000000000001E-2</v>
      </c>
      <c r="G15" s="18">
        <v>1.7999999999999999E-2</v>
      </c>
    </row>
    <row r="16" spans="2:14" ht="19.5" customHeight="1" thickBot="1" x14ac:dyDescent="0.4">
      <c r="B16" s="7" t="s">
        <v>64</v>
      </c>
      <c r="C16" s="18">
        <v>0.123</v>
      </c>
      <c r="D16" s="18">
        <v>9.0999999999999998E-2</v>
      </c>
      <c r="E16" s="18">
        <v>8.6999999999999994E-2</v>
      </c>
      <c r="F16" s="18">
        <v>8.3000000000000004E-2</v>
      </c>
      <c r="G16" s="18">
        <v>7.1999999999999995E-2</v>
      </c>
    </row>
    <row r="17" spans="2:7" ht="19.5" customHeight="1" x14ac:dyDescent="0.35"/>
    <row r="18" spans="2:7" ht="19.5" customHeight="1" x14ac:dyDescent="0.35"/>
    <row r="19" spans="2:7" ht="19.5" customHeight="1" x14ac:dyDescent="0.35"/>
    <row r="20" spans="2:7" ht="19.5" customHeight="1" x14ac:dyDescent="0.35">
      <c r="B20" s="3" t="s">
        <v>127</v>
      </c>
      <c r="C20" s="3">
        <v>2021</v>
      </c>
      <c r="D20" s="3">
        <v>2022</v>
      </c>
      <c r="E20" s="3">
        <v>2023</v>
      </c>
      <c r="F20" s="3">
        <v>2024</v>
      </c>
      <c r="G20" s="3">
        <v>2025</v>
      </c>
    </row>
    <row r="21" spans="2:7" ht="19.5" customHeight="1" thickBot="1" x14ac:dyDescent="0.4">
      <c r="B21" s="5" t="s">
        <v>3</v>
      </c>
      <c r="C21" s="6" t="s">
        <v>63</v>
      </c>
      <c r="D21" s="6" t="s">
        <v>63</v>
      </c>
      <c r="E21" s="6" t="s">
        <v>63</v>
      </c>
      <c r="F21" s="6" t="s">
        <v>63</v>
      </c>
      <c r="G21" s="6" t="s">
        <v>63</v>
      </c>
    </row>
    <row r="22" spans="2:7" ht="19.5" customHeight="1" thickBot="1" x14ac:dyDescent="0.4">
      <c r="B22" s="7" t="s">
        <v>1</v>
      </c>
      <c r="C22" s="22">
        <v>655.4</v>
      </c>
      <c r="D22" s="22">
        <v>765.2</v>
      </c>
      <c r="E22" s="22">
        <v>821.5</v>
      </c>
      <c r="F22" s="65">
        <v>859.4</v>
      </c>
      <c r="G22" s="65">
        <v>849.4</v>
      </c>
    </row>
    <row r="23" spans="2:7" ht="19.5" customHeight="1" thickBot="1" x14ac:dyDescent="0.4">
      <c r="B23" s="7" t="s">
        <v>5</v>
      </c>
      <c r="C23" s="22">
        <v>81.7</v>
      </c>
      <c r="D23" s="22">
        <v>100.4</v>
      </c>
      <c r="E23" s="22">
        <v>91.8</v>
      </c>
      <c r="F23" s="65">
        <v>88.1</v>
      </c>
      <c r="G23" s="65">
        <v>86.1</v>
      </c>
    </row>
    <row r="24" spans="2:7" ht="19.5" customHeight="1" thickBot="1" x14ac:dyDescent="0.4">
      <c r="B24" s="7" t="s">
        <v>65</v>
      </c>
      <c r="C24" s="18">
        <v>0.125</v>
      </c>
      <c r="D24" s="18">
        <v>0.13100000000000001</v>
      </c>
      <c r="E24" s="18">
        <v>0.112</v>
      </c>
      <c r="F24" s="18">
        <v>0.10299999999999999</v>
      </c>
      <c r="G24" s="18"/>
    </row>
    <row r="25" spans="2:7" ht="19.5" customHeight="1" thickBot="1" x14ac:dyDescent="0.4">
      <c r="B25" s="7" t="s">
        <v>64</v>
      </c>
      <c r="C25" s="18">
        <v>0.187</v>
      </c>
      <c r="D25" s="18">
        <v>0.20499999999999999</v>
      </c>
      <c r="E25" s="18">
        <v>0.13</v>
      </c>
      <c r="F25" s="18">
        <v>0.10199999999999999</v>
      </c>
      <c r="G25" s="18"/>
    </row>
    <row r="26" spans="2:7" ht="19.5" customHeight="1" x14ac:dyDescent="0.35"/>
    <row r="27" spans="2:7" ht="19.5" customHeight="1" x14ac:dyDescent="0.35"/>
    <row r="28" spans="2:7" ht="19.5" customHeight="1" x14ac:dyDescent="0.35">
      <c r="B28" s="15" t="s">
        <v>115</v>
      </c>
    </row>
    <row r="29" spans="2:7" ht="19.5" customHeight="1" x14ac:dyDescent="0.35"/>
    <row r="30" spans="2:7" ht="19.5" customHeight="1" x14ac:dyDescent="0.35"/>
    <row r="31" spans="2:7" ht="19.5" customHeight="1" x14ac:dyDescent="0.35"/>
    <row r="32" spans="2:7" ht="19.5" customHeight="1" x14ac:dyDescent="0.35"/>
    <row r="33" ht="19.5" customHeight="1" x14ac:dyDescent="0.35"/>
    <row r="34" ht="19.5" customHeight="1" x14ac:dyDescent="0.35"/>
    <row r="35" ht="19.5" customHeight="1" x14ac:dyDescent="0.35"/>
    <row r="36" ht="19.5" customHeight="1" x14ac:dyDescent="0.35"/>
    <row r="37" ht="19.5" customHeight="1" x14ac:dyDescent="0.35"/>
    <row r="38" ht="19.5" customHeight="1" x14ac:dyDescent="0.35"/>
    <row r="39" ht="19.5" customHeight="1" x14ac:dyDescent="0.35"/>
    <row r="40" ht="19.5" customHeight="1" x14ac:dyDescent="0.35"/>
    <row r="41" ht="19.5" customHeight="1" x14ac:dyDescent="0.35"/>
    <row r="42" ht="19.5" customHeight="1" x14ac:dyDescent="0.35"/>
    <row r="43" ht="19.5" customHeight="1" x14ac:dyDescent="0.35"/>
    <row r="44" ht="19.5" customHeight="1" x14ac:dyDescent="0.35"/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D617-C82C-4B35-8F3C-DF6AC1FB5509}">
  <sheetPr>
    <tabColor rgb="FF92D050"/>
  </sheetPr>
  <dimension ref="B1:L29"/>
  <sheetViews>
    <sheetView showGridLines="0" workbookViewId="0">
      <selection activeCell="G25" sqref="G25"/>
    </sheetView>
  </sheetViews>
  <sheetFormatPr defaultRowHeight="14.5" x14ac:dyDescent="0.35"/>
  <cols>
    <col min="2" max="2" width="32.54296875" customWidth="1"/>
    <col min="3" max="8" width="13.1796875" customWidth="1"/>
    <col min="9" max="9" width="3.453125" customWidth="1"/>
    <col min="10" max="12" width="13.1796875" customWidth="1"/>
  </cols>
  <sheetData>
    <row r="1" spans="2:12" ht="20.25" customHeight="1" x14ac:dyDescent="0.35"/>
    <row r="2" spans="2:12" ht="20.25" customHeight="1" x14ac:dyDescent="0.35"/>
    <row r="3" spans="2:12" ht="20.25" customHeight="1" x14ac:dyDescent="0.35">
      <c r="B3" s="52"/>
      <c r="C3" s="76" t="s">
        <v>84</v>
      </c>
      <c r="D3" s="76"/>
      <c r="E3" s="76"/>
      <c r="F3" s="76"/>
      <c r="G3" s="76"/>
      <c r="H3" s="76"/>
      <c r="I3" s="52"/>
      <c r="J3" s="77" t="s">
        <v>85</v>
      </c>
      <c r="K3" s="78"/>
      <c r="L3" s="78"/>
    </row>
    <row r="4" spans="2:12" ht="20.25" customHeight="1" x14ac:dyDescent="0.35">
      <c r="B4" s="52"/>
      <c r="C4" s="76" t="s">
        <v>86</v>
      </c>
      <c r="D4" s="79"/>
      <c r="E4" s="79"/>
      <c r="F4" s="80" t="s">
        <v>87</v>
      </c>
      <c r="G4" s="81"/>
      <c r="H4" s="81"/>
      <c r="I4" s="52"/>
      <c r="J4" s="77" t="s">
        <v>88</v>
      </c>
      <c r="K4" s="78"/>
      <c r="L4" s="78"/>
    </row>
    <row r="5" spans="2:12" ht="20.25" customHeight="1" thickBot="1" x14ac:dyDescent="0.4">
      <c r="B5" s="5"/>
      <c r="C5" s="6">
        <v>2025</v>
      </c>
      <c r="D5" s="6">
        <v>2024</v>
      </c>
      <c r="E5" s="6" t="s">
        <v>0</v>
      </c>
      <c r="F5" s="6">
        <v>2025</v>
      </c>
      <c r="G5" s="6">
        <v>2024</v>
      </c>
      <c r="H5" s="6" t="s">
        <v>0</v>
      </c>
      <c r="I5" s="4"/>
      <c r="J5" s="6">
        <v>2025</v>
      </c>
      <c r="K5" s="6">
        <v>2024</v>
      </c>
      <c r="L5" s="6" t="s">
        <v>0</v>
      </c>
    </row>
    <row r="6" spans="2:12" ht="20.25" customHeight="1" thickBot="1" x14ac:dyDescent="0.4">
      <c r="B6" s="7" t="s">
        <v>89</v>
      </c>
      <c r="C6" s="7">
        <v>10.9</v>
      </c>
      <c r="D6" s="7">
        <v>10.7</v>
      </c>
      <c r="E6" s="54">
        <v>2.3E-2</v>
      </c>
      <c r="F6" s="54"/>
      <c r="G6" s="7"/>
      <c r="H6" s="7"/>
      <c r="J6" s="7">
        <v>4.3</v>
      </c>
      <c r="K6" s="7">
        <v>4.5</v>
      </c>
      <c r="L6" s="54">
        <v>-5.0999999999999997E-2</v>
      </c>
    </row>
    <row r="7" spans="2:12" ht="20.25" customHeight="1" thickBot="1" x14ac:dyDescent="0.4">
      <c r="B7" s="7" t="s">
        <v>90</v>
      </c>
      <c r="C7" s="7"/>
      <c r="D7" s="7"/>
      <c r="E7" s="54"/>
      <c r="F7" s="7">
        <v>336.4</v>
      </c>
      <c r="G7" s="7">
        <v>170.8</v>
      </c>
      <c r="H7" s="54">
        <v>0.96899999999999997</v>
      </c>
      <c r="J7" s="7"/>
      <c r="K7" s="7"/>
      <c r="L7" s="54"/>
    </row>
    <row r="8" spans="2:12" ht="20.25" customHeight="1" thickBot="1" x14ac:dyDescent="0.4">
      <c r="B8" s="7" t="s">
        <v>91</v>
      </c>
      <c r="C8" s="56">
        <v>1325.3</v>
      </c>
      <c r="D8" s="56">
        <v>1310.9</v>
      </c>
      <c r="E8" s="54">
        <v>1.0999999999999999E-2</v>
      </c>
      <c r="F8" s="7">
        <v>142.5</v>
      </c>
      <c r="G8" s="7">
        <v>70.400000000000006</v>
      </c>
      <c r="H8" s="54">
        <v>1.024</v>
      </c>
      <c r="J8" s="7">
        <v>382.3</v>
      </c>
      <c r="K8" s="7">
        <v>375.4</v>
      </c>
      <c r="L8" s="54">
        <v>1.7999999999999999E-2</v>
      </c>
    </row>
    <row r="9" spans="2:12" ht="20.25" customHeight="1" thickBot="1" x14ac:dyDescent="0.4">
      <c r="B9" s="7" t="s">
        <v>92</v>
      </c>
      <c r="C9" s="7"/>
      <c r="D9" s="7"/>
      <c r="E9" s="54"/>
      <c r="F9" s="7"/>
      <c r="G9" s="7"/>
      <c r="H9" s="54"/>
      <c r="J9" s="7">
        <v>278.3</v>
      </c>
      <c r="K9" s="7">
        <v>275.89999999999998</v>
      </c>
      <c r="L9" s="54">
        <v>8.9999999999999993E-3</v>
      </c>
    </row>
    <row r="10" spans="2:12" ht="20.25" customHeight="1" thickBot="1" x14ac:dyDescent="0.4">
      <c r="B10" s="7" t="s">
        <v>93</v>
      </c>
      <c r="C10" s="7"/>
      <c r="D10" s="7"/>
      <c r="E10" s="54"/>
      <c r="F10" s="7"/>
      <c r="G10" s="7"/>
      <c r="H10" s="54"/>
      <c r="J10" s="7">
        <v>104</v>
      </c>
      <c r="K10" s="7">
        <v>99.5</v>
      </c>
      <c r="L10" s="54">
        <v>4.4999999999999998E-2</v>
      </c>
    </row>
    <row r="11" spans="2:12" ht="20.25" customHeight="1" thickBot="1" x14ac:dyDescent="0.4">
      <c r="B11" s="7" t="s">
        <v>94</v>
      </c>
      <c r="C11" s="7">
        <v>12.2</v>
      </c>
      <c r="D11" s="7">
        <v>12.3</v>
      </c>
      <c r="E11" s="54"/>
      <c r="F11" s="7"/>
      <c r="G11" s="7"/>
      <c r="H11" s="54"/>
      <c r="J11" s="7">
        <v>8.9</v>
      </c>
      <c r="K11" s="7">
        <v>8.3000000000000007</v>
      </c>
      <c r="L11" s="54"/>
    </row>
    <row r="12" spans="2:12" ht="20.25" customHeight="1" thickBot="1" x14ac:dyDescent="0.4">
      <c r="B12" s="7" t="s">
        <v>95</v>
      </c>
      <c r="C12" s="7">
        <v>363.5</v>
      </c>
      <c r="D12" s="7">
        <v>358.3</v>
      </c>
      <c r="E12" s="54">
        <v>1.4999999999999999E-2</v>
      </c>
      <c r="F12" s="7">
        <v>48.3</v>
      </c>
      <c r="G12" s="7">
        <v>25.1</v>
      </c>
      <c r="H12" s="54">
        <v>0.92600000000000005</v>
      </c>
      <c r="J12" s="7">
        <v>123.7</v>
      </c>
      <c r="K12" s="7">
        <v>119.6</v>
      </c>
      <c r="L12" s="54">
        <v>3.5000000000000003E-2</v>
      </c>
    </row>
    <row r="13" spans="2:12" ht="20.25" customHeight="1" thickBot="1" x14ac:dyDescent="0.4">
      <c r="B13" s="7" t="s">
        <v>96</v>
      </c>
      <c r="C13" s="7">
        <v>3.3</v>
      </c>
      <c r="D13" s="7">
        <v>3.4</v>
      </c>
      <c r="E13" s="54"/>
      <c r="F13" s="7"/>
      <c r="G13" s="7"/>
      <c r="H13" s="54"/>
    </row>
    <row r="14" spans="2:12" ht="20.25" customHeight="1" thickBot="1" x14ac:dyDescent="0.4">
      <c r="B14" s="7" t="s">
        <v>97</v>
      </c>
      <c r="C14" s="7"/>
      <c r="D14" s="7"/>
      <c r="E14" s="54"/>
      <c r="F14" s="54">
        <v>0.14299999999999999</v>
      </c>
      <c r="G14" s="54">
        <v>0.14699999999999999</v>
      </c>
      <c r="H14" s="54"/>
    </row>
    <row r="15" spans="2:12" ht="20.25" customHeight="1" x14ac:dyDescent="0.3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2:12" ht="20.25" customHeight="1" x14ac:dyDescent="0.3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ht="20.25" customHeight="1" x14ac:dyDescent="0.35"/>
    <row r="18" ht="20.25" customHeight="1" x14ac:dyDescent="0.35"/>
    <row r="19" ht="20.25" customHeight="1" x14ac:dyDescent="0.35"/>
    <row r="20" ht="20.25" customHeight="1" x14ac:dyDescent="0.35"/>
    <row r="21" ht="20.25" customHeight="1" x14ac:dyDescent="0.35"/>
    <row r="22" ht="20.25" customHeight="1" x14ac:dyDescent="0.35"/>
    <row r="23" ht="20.25" customHeight="1" x14ac:dyDescent="0.35"/>
    <row r="24" ht="20.25" customHeight="1" x14ac:dyDescent="0.35"/>
    <row r="25" ht="20.25" customHeight="1" x14ac:dyDescent="0.35"/>
    <row r="26" ht="20.25" customHeight="1" x14ac:dyDescent="0.35"/>
    <row r="27" ht="20.25" customHeight="1" x14ac:dyDescent="0.35"/>
    <row r="28" ht="20.25" customHeight="1" x14ac:dyDescent="0.35"/>
    <row r="29" ht="20.25" customHeight="1" x14ac:dyDescent="0.35"/>
  </sheetData>
  <mergeCells count="5">
    <mergeCell ref="C3:H3"/>
    <mergeCell ref="J3:L3"/>
    <mergeCell ref="C4:E4"/>
    <mergeCell ref="F4:H4"/>
    <mergeCell ref="J4:L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326A-4F9E-4673-87BD-62900D4593B3}">
  <sheetPr>
    <tabColor rgb="FF92D050"/>
  </sheetPr>
  <dimension ref="A1:DT25"/>
  <sheetViews>
    <sheetView showGridLines="0" workbookViewId="0">
      <selection activeCell="G16" sqref="G16"/>
    </sheetView>
  </sheetViews>
  <sheetFormatPr defaultRowHeight="14.5" x14ac:dyDescent="0.35"/>
  <cols>
    <col min="2" max="2" width="6.453125" customWidth="1"/>
    <col min="3" max="6" width="21.54296875" customWidth="1"/>
    <col min="7" max="8" width="13.1796875" customWidth="1"/>
    <col min="9" max="9" width="3.453125" customWidth="1"/>
    <col min="10" max="12" width="13.1796875" customWidth="1"/>
  </cols>
  <sheetData>
    <row r="1" spans="1:124" ht="20.25" customHeight="1" x14ac:dyDescent="0.35"/>
    <row r="2" spans="1:124" ht="20.25" customHeight="1" x14ac:dyDescent="0.35"/>
    <row r="3" spans="1:124" ht="27.65" customHeight="1" x14ac:dyDescent="0.35">
      <c r="B3" s="3" t="s">
        <v>70</v>
      </c>
      <c r="C3" s="4" t="s">
        <v>102</v>
      </c>
      <c r="D3" s="4" t="s">
        <v>98</v>
      </c>
      <c r="E3" s="4" t="s">
        <v>99</v>
      </c>
      <c r="F3" s="4" t="s">
        <v>100</v>
      </c>
    </row>
    <row r="4" spans="1:124" s="7" customFormat="1" ht="20.25" customHeight="1" thickBot="1" x14ac:dyDescent="0.4">
      <c r="A4"/>
      <c r="B4" s="7" t="s">
        <v>101</v>
      </c>
      <c r="C4" s="7">
        <v>119.4</v>
      </c>
      <c r="D4" s="54">
        <v>0.19800000000000001</v>
      </c>
      <c r="E4" s="54">
        <v>3.7999999999999999E-2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</row>
    <row r="5" spans="1:124" ht="20.25" customHeight="1" thickBot="1" x14ac:dyDescent="0.4">
      <c r="B5" s="7" t="s">
        <v>74</v>
      </c>
      <c r="C5" s="7">
        <v>205.2</v>
      </c>
      <c r="D5" s="54">
        <v>0.21</v>
      </c>
      <c r="E5" s="54">
        <v>0.19800000000000001</v>
      </c>
      <c r="F5" s="54"/>
    </row>
    <row r="6" spans="1:124" ht="20.25" customHeight="1" thickBot="1" x14ac:dyDescent="0.4">
      <c r="B6" s="7" t="s">
        <v>75</v>
      </c>
      <c r="C6" s="7">
        <v>254.9</v>
      </c>
      <c r="D6" s="54">
        <v>0.216</v>
      </c>
      <c r="E6" s="54">
        <v>5.1999999999999998E-2</v>
      </c>
      <c r="F6" s="54"/>
    </row>
    <row r="7" spans="1:124" ht="20.25" customHeight="1" thickBot="1" x14ac:dyDescent="0.4">
      <c r="B7" s="7" t="s">
        <v>76</v>
      </c>
      <c r="C7" s="7">
        <v>281.3</v>
      </c>
      <c r="D7" s="54">
        <v>0.17899999999999999</v>
      </c>
      <c r="E7" s="54">
        <v>3.3000000000000002E-2</v>
      </c>
      <c r="F7" s="54"/>
    </row>
    <row r="8" spans="1:124" ht="20.25" customHeight="1" thickBot="1" x14ac:dyDescent="0.4">
      <c r="B8" s="7" t="s">
        <v>77</v>
      </c>
      <c r="C8" s="7">
        <v>335.5</v>
      </c>
      <c r="D8" s="54">
        <v>0.17699999999999999</v>
      </c>
      <c r="E8" s="54">
        <v>0</v>
      </c>
      <c r="F8" s="54"/>
    </row>
    <row r="9" spans="1:124" ht="20.25" customHeight="1" thickBot="1" x14ac:dyDescent="0.4">
      <c r="B9" s="7" t="s">
        <v>78</v>
      </c>
      <c r="C9" s="7">
        <v>368.5</v>
      </c>
      <c r="D9" s="54">
        <v>0.184</v>
      </c>
      <c r="E9" s="54">
        <v>9.0999999999999998E-2</v>
      </c>
      <c r="F9" s="54">
        <v>-0.126</v>
      </c>
    </row>
    <row r="10" spans="1:124" ht="20.25" customHeight="1" thickBot="1" x14ac:dyDescent="0.4">
      <c r="B10" s="7" t="s">
        <v>79</v>
      </c>
      <c r="C10" s="7">
        <v>376.1</v>
      </c>
      <c r="D10" s="54">
        <v>0.18099999999999999</v>
      </c>
      <c r="E10" s="54">
        <v>-0.02</v>
      </c>
      <c r="F10" s="54">
        <v>-0.114</v>
      </c>
    </row>
    <row r="11" spans="1:124" ht="20.25" customHeight="1" thickBot="1" x14ac:dyDescent="0.4">
      <c r="B11" s="7" t="s">
        <v>80</v>
      </c>
      <c r="C11" s="7">
        <v>407.1</v>
      </c>
      <c r="D11" s="54">
        <v>0.186</v>
      </c>
      <c r="E11" s="54">
        <v>6.9000000000000006E-2</v>
      </c>
      <c r="F11" s="59" t="s">
        <v>123</v>
      </c>
    </row>
    <row r="12" spans="1:124" ht="20.25" customHeight="1" thickBot="1" x14ac:dyDescent="0.4">
      <c r="B12" s="7" t="s">
        <v>81</v>
      </c>
      <c r="C12" s="7">
        <v>457.8</v>
      </c>
      <c r="D12" s="54">
        <v>0.19</v>
      </c>
      <c r="E12" s="54">
        <v>8.3000000000000004E-2</v>
      </c>
      <c r="F12" s="54">
        <v>-0.155</v>
      </c>
    </row>
    <row r="13" spans="1:124" ht="20.25" customHeight="1" thickBot="1" x14ac:dyDescent="0.4">
      <c r="B13" s="7" t="s">
        <v>82</v>
      </c>
      <c r="C13" s="56">
        <v>503</v>
      </c>
      <c r="D13" s="54">
        <v>0.187</v>
      </c>
      <c r="E13" s="54">
        <v>5.8999999999999997E-2</v>
      </c>
      <c r="F13" s="54">
        <v>-0.121</v>
      </c>
    </row>
    <row r="14" spans="1:124" ht="20.25" customHeight="1" thickBot="1" x14ac:dyDescent="0.4">
      <c r="B14" s="7" t="s">
        <v>83</v>
      </c>
      <c r="C14" s="7">
        <v>535.5</v>
      </c>
      <c r="D14" s="54">
        <v>0.185</v>
      </c>
      <c r="E14" s="54">
        <v>1.7999999999999999E-2</v>
      </c>
      <c r="F14" s="54">
        <v>-8.5000000000000006E-2</v>
      </c>
    </row>
    <row r="15" spans="1:124" ht="20.25" customHeight="1" x14ac:dyDescent="0.35"/>
    <row r="16" spans="1:124" ht="20.25" customHeight="1" x14ac:dyDescent="0.35">
      <c r="B16" s="82" t="s">
        <v>121</v>
      </c>
      <c r="C16" s="82"/>
      <c r="D16" s="58">
        <f>AVERAGE(D5:D14)</f>
        <v>0.1895</v>
      </c>
      <c r="E16" s="58">
        <f>AVERAGE(E5:E14)</f>
        <v>5.8299999999999998E-2</v>
      </c>
      <c r="F16" s="58"/>
    </row>
    <row r="17" spans="2:3" ht="20.25" customHeight="1" x14ac:dyDescent="0.35">
      <c r="B17" s="58" t="s">
        <v>122</v>
      </c>
      <c r="C17" s="58">
        <f>(C14/C4)^(1/10)-1</f>
        <v>0.16191809404504109</v>
      </c>
    </row>
    <row r="18" spans="2:3" ht="20.25" customHeight="1" x14ac:dyDescent="0.35"/>
    <row r="19" spans="2:3" ht="20.25" customHeight="1" x14ac:dyDescent="0.35"/>
    <row r="20" spans="2:3" ht="20.25" customHeight="1" x14ac:dyDescent="0.35"/>
    <row r="21" spans="2:3" ht="20.25" customHeight="1" x14ac:dyDescent="0.35"/>
    <row r="22" spans="2:3" ht="20.25" customHeight="1" x14ac:dyDescent="0.35"/>
    <row r="23" spans="2:3" ht="20.25" customHeight="1" x14ac:dyDescent="0.35"/>
    <row r="24" spans="2:3" ht="20.25" customHeight="1" x14ac:dyDescent="0.35"/>
    <row r="25" spans="2:3" ht="20.25" customHeight="1" x14ac:dyDescent="0.35"/>
  </sheetData>
  <mergeCells count="1">
    <mergeCell ref="B16:C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1745D5AC2264DAEB2D687161DC6A2" ma:contentTypeVersion="18" ma:contentTypeDescription="Create a new document." ma:contentTypeScope="" ma:versionID="c63c2fc82e85b57de9f9ef01eaf6a00f">
  <xsd:schema xmlns:xsd="http://www.w3.org/2001/XMLSchema" xmlns:xs="http://www.w3.org/2001/XMLSchema" xmlns:p="http://schemas.microsoft.com/office/2006/metadata/properties" xmlns:ns2="342f3082-0fc0-408c-8644-94054de8045e" xmlns:ns3="8033ee62-d07c-4477-9d8e-5f47f45aa3ce" targetNamespace="http://schemas.microsoft.com/office/2006/metadata/properties" ma:root="true" ma:fieldsID="6aeb74bd979400e84c8f2fb779ffdd73" ns2:_="" ns3:_="">
    <xsd:import namespace="342f3082-0fc0-408c-8644-94054de8045e"/>
    <xsd:import namespace="8033ee62-d07c-4477-9d8e-5f47f45aa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3082-0fc0-408c-8644-94054de80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7d2545-1c1c-40ec-821a-8624d0ff04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3ee62-d07c-4477-9d8e-5f47f45aa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d453aa-2a2f-498e-af3b-848ea78c0be6}" ma:internalName="TaxCatchAll" ma:showField="CatchAllData" ma:web="8033ee62-d07c-4477-9d8e-5f47f45aa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33ee62-d07c-4477-9d8e-5f47f45aa3ce" xsi:nil="true"/>
    <lcf76f155ced4ddcb4097134ff3c332f xmlns="342f3082-0fc0-408c-8644-94054de804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AB3329-A4CC-4F3D-94E1-6A454A9F6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f3082-0fc0-408c-8644-94054de8045e"/>
    <ds:schemaRef ds:uri="8033ee62-d07c-4477-9d8e-5f47f45aa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F0693-D51B-4FD8-A12A-F7B467FF7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2248D-3539-481F-944D-DE483B849DF9}">
  <ds:schemaRefs>
    <ds:schemaRef ds:uri="http://schemas.openxmlformats.org/package/2006/metadata/core-properties"/>
    <ds:schemaRef ds:uri="http://schemas.microsoft.com/office/2006/metadata/properties"/>
    <ds:schemaRef ds:uri="8033ee62-d07c-4477-9d8e-5f47f45aa3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42f3082-0fc0-408c-8644-94054de8045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Highlights</vt:lpstr>
      <vt:lpstr>Group Income Statement</vt:lpstr>
      <vt:lpstr>Group Balance Sheet</vt:lpstr>
      <vt:lpstr>Group Cash Flow</vt:lpstr>
      <vt:lpstr>Performance Ratios</vt:lpstr>
      <vt:lpstr>Performance by Division</vt:lpstr>
      <vt:lpstr>DCC Energy</vt:lpstr>
      <vt:lpstr>DCC Energy Historic</vt:lpstr>
      <vt:lpstr>Solutions</vt:lpstr>
      <vt:lpstr>Mobility</vt:lpstr>
      <vt:lpstr>Energy Services to SRO Bridge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Nagle</dc:creator>
  <cp:keywords/>
  <dc:description/>
  <cp:lastModifiedBy>Sarah Kenny</cp:lastModifiedBy>
  <cp:revision/>
  <cp:lastPrinted>2023-05-15T07:28:15Z</cp:lastPrinted>
  <dcterms:created xsi:type="dcterms:W3CDTF">2023-03-08T10:33:31Z</dcterms:created>
  <dcterms:modified xsi:type="dcterms:W3CDTF">2025-05-12T18:53:14Z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0x010100EF61745D5AC2264DAEB2D687161DC6A2</vt:lpwstr>
  </property>
  <property fmtid="{D5CDD505-2E9C-101B-9397-08002B2CF9AE}" pid="3" name="MediaServiceImageTags">
    <vt:lpwstr/>
  </property>
  <property fmtid="{D5CDD505-2E9C-101B-9397-08002B2CF9AE}" pid="4" name="Order">
    <vt:r8>5800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_ColorTag">
    <vt:lpwstr/>
  </property>
  <property fmtid="{D5CDD505-2E9C-101B-9397-08002B2CF9AE}" pid="13" name="TriggerFlowInfo">
    <vt:lpwstr/>
  </property>
</Properties>
</file>